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6 - TÈCNIC CONTRACTACIÓ A2\"/>
    </mc:Choice>
  </mc:AlternateContent>
  <xr:revisionPtr revIDLastSave="0" documentId="13_ncr:1_{BA9CE529-A16B-4C81-AA69-D43A53973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ACIÓ" sheetId="1" r:id="rId1"/>
  </sheets>
  <definedNames>
    <definedName name="_xlnm._FilterDatabase" localSheetId="0" hidden="1">AUTOBAREMACIÓ!$A$118:$C$120</definedName>
    <definedName name="_xlnm.Print_Area" localSheetId="0">AUTOBAREMACIÓ!$A$1:$K$161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J96" i="1"/>
  <c r="J95" i="1"/>
  <c r="J94" i="1"/>
  <c r="J93" i="1"/>
  <c r="J92" i="1"/>
  <c r="J91" i="1"/>
  <c r="J90" i="1"/>
  <c r="J97" i="1" s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44" i="1"/>
  <c r="J141" i="1"/>
  <c r="J142" i="1"/>
  <c r="J143" i="1"/>
  <c r="J144" i="1"/>
  <c r="J140" i="1"/>
  <c r="J145" i="1" s="1"/>
  <c r="J131" i="1"/>
  <c r="J132" i="1"/>
  <c r="J133" i="1"/>
  <c r="J134" i="1"/>
  <c r="J135" i="1"/>
  <c r="J130" i="1"/>
  <c r="J121" i="1"/>
  <c r="J122" i="1"/>
  <c r="J123" i="1"/>
  <c r="J124" i="1"/>
  <c r="J120" i="1"/>
  <c r="J116" i="1"/>
  <c r="J102" i="1"/>
  <c r="J103" i="1"/>
  <c r="J104" i="1"/>
  <c r="H53" i="1"/>
  <c r="H54" i="1"/>
  <c r="H55" i="1"/>
  <c r="H56" i="1"/>
  <c r="H57" i="1"/>
  <c r="H58" i="1"/>
  <c r="H59" i="1"/>
  <c r="H52" i="1"/>
  <c r="J136" i="1" l="1"/>
  <c r="J147" i="1" s="1"/>
  <c r="J125" i="1"/>
  <c r="J105" i="1"/>
  <c r="J87" i="1"/>
  <c r="H60" i="1"/>
  <c r="I60" i="1" s="1"/>
  <c r="J60" i="1" s="1"/>
  <c r="J61" i="1" s="1"/>
  <c r="H43" i="1"/>
  <c r="H42" i="1"/>
  <c r="H41" i="1"/>
  <c r="H40" i="1"/>
  <c r="H39" i="1"/>
  <c r="H38" i="1"/>
  <c r="H37" i="1"/>
  <c r="H36" i="1"/>
  <c r="H35" i="1"/>
  <c r="H34" i="1"/>
  <c r="H33" i="1"/>
  <c r="H32" i="1"/>
  <c r="J112" i="1"/>
  <c r="J111" i="1"/>
  <c r="J110" i="1"/>
  <c r="H23" i="1"/>
  <c r="H22" i="1"/>
  <c r="H21" i="1"/>
  <c r="H20" i="1"/>
  <c r="H19" i="1"/>
  <c r="H18" i="1"/>
  <c r="H17" i="1"/>
  <c r="H16" i="1"/>
  <c r="H15" i="1"/>
  <c r="H14" i="1"/>
  <c r="H13" i="1"/>
  <c r="H12" i="1"/>
  <c r="J107" i="1" l="1"/>
  <c r="H44" i="1"/>
  <c r="I44" i="1" s="1"/>
  <c r="J45" i="1" s="1"/>
  <c r="H24" i="1"/>
  <c r="I24" i="1" s="1"/>
  <c r="J24" i="1" s="1"/>
  <c r="J25" i="1" s="1"/>
  <c r="J113" i="1"/>
  <c r="J63" i="1" l="1"/>
  <c r="J149" i="1" s="1"/>
</calcChain>
</file>

<file path=xl/sharedStrings.xml><?xml version="1.0" encoding="utf-8"?>
<sst xmlns="http://schemas.openxmlformats.org/spreadsheetml/2006/main" count="172" uniqueCount="95">
  <si>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</si>
  <si>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</si>
  <si>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</si>
  <si>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</si>
  <si>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</si>
  <si>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</si>
  <si>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</si>
  <si>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</si>
  <si>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</si>
  <si>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</si>
  <si>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</si>
  <si>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</si>
  <si>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</si>
  <si>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</si>
  <si>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</si>
  <si>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</si>
  <si>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</si>
  <si>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</si>
  <si>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</si>
  <si>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</si>
  <si>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</si>
  <si>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</si>
  <si>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</si>
  <si>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</si>
  <si>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25h a 49h</t>
  </si>
  <si>
    <t>50h a 74h</t>
  </si>
  <si>
    <t>75h a 99h</t>
  </si>
  <si>
    <t>TOTAL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</si>
  <si>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</si>
  <si>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</si>
  <si>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</si>
  <si>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</si>
  <si>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</si>
  <si>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</si>
  <si>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</si>
  <si>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A2</t>
  </si>
  <si>
    <t>B1</t>
  </si>
  <si>
    <t>B2</t>
  </si>
  <si>
    <t>C1</t>
  </si>
  <si>
    <t>C2</t>
  </si>
  <si>
    <t>TOTAL IDIOMES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</si>
  <si>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</si>
  <si>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</si>
  <si>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</si>
  <si>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</si>
  <si>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</si>
  <si>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</si>
  <si>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</si>
  <si>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</si>
  <si>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</si>
  <si>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</si>
  <si>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</si>
  <si>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</si>
  <si>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</si>
  <si>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</si>
  <si>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CONVOCATÒRIA: 16/2026</t>
  </si>
  <si>
    <t>TÈCNIC/A DE CONTRACTACIÓ, SUBGRUP A2</t>
  </si>
  <si>
    <t>3226/2026</t>
  </si>
  <si>
    <t>TOTAL CONCURS 40 p.</t>
  </si>
  <si>
    <t>EXPERIÈNCIA LABORAL (màx. 8,00 punts)</t>
  </si>
  <si>
    <t>Per servicis prestats com a personal funcionari en subgrup A1 o A2, en el lloc específic objecte de la convocatória, degudament acreditat, tealitzant tasques idèntiques (0,12 per mes)</t>
  </si>
  <si>
    <t>Per servicis prestats com a personal funcionari en subgrup C1 o C2, en el mateix servei objecte de la convocatória, degudament acreditat, tealitzant tasques pròpies del servei (0,09 per mes)</t>
  </si>
  <si>
    <t>Per altres servicis prestats com a personal funcionari, no inclosos en els punts anteriors (0,05 per mes)</t>
  </si>
  <si>
    <t>TOTAL EXPERIÈNCIA PROFESSIONAL (màx. 8 p)</t>
  </si>
  <si>
    <t>FORMACIÓ (màx. 8,00 punts)</t>
  </si>
  <si>
    <t>Cursos de Formació (màx. 3 p.)</t>
  </si>
  <si>
    <t>15h o més hores</t>
  </si>
  <si>
    <t>25h o més hores</t>
  </si>
  <si>
    <t>50h o més hores</t>
  </si>
  <si>
    <t>75h o més hores</t>
  </si>
  <si>
    <t>Titulacions acadèmiques de nivell superior a l'exigida, exclosa la d'entrada (màx. 2 p.)</t>
  </si>
  <si>
    <t>Titulació universitària</t>
  </si>
  <si>
    <t>Garu superior FP</t>
  </si>
  <si>
    <t>Màsters universitaris oficials o propis de cada universitat que estiguen relacionats directament amb les funcions pròpies de la plaça convocada (màx. 3 p.)</t>
  </si>
  <si>
    <t>Màsters entre 60 i 120 crèdits</t>
  </si>
  <si>
    <t>Cursos Post-grau entre 30 i 60 crèdtis</t>
  </si>
  <si>
    <t>TOTAL FORMACIÓ (màx. 8p)</t>
  </si>
  <si>
    <t>CONEIXEMENTS DE VALENCIÀ (màx. 1,00 p.)</t>
  </si>
  <si>
    <t>CONEIXEMENTS IDIOMES COMUNIT. (màx. 1,00 p)</t>
  </si>
  <si>
    <t>Participació/Hores</t>
  </si>
  <si>
    <t>Participació congressos, jornades i conferències</t>
  </si>
  <si>
    <t>Docència cursos de 2,5 o més hores</t>
  </si>
  <si>
    <t>Docència cursos de 5,00 o més hores</t>
  </si>
  <si>
    <t>Docència cursos de 7,5 o més hores</t>
  </si>
  <si>
    <t>Docència cursos de 10 o més hores</t>
  </si>
  <si>
    <t>Cursos com a docent, participació congressos, jornades i conferències relacionades amb el lloc de treball</t>
  </si>
  <si>
    <t>TRANSFERÈNCIA DEL CONEIXMENT: docència, difusió i publicacions (màx. 2,00 punts)</t>
  </si>
  <si>
    <t>Docència i difusió</t>
  </si>
  <si>
    <t>Publicacions relacionades amb l'àmbit de l'Administració Pública, tant en format digital com en paper o una altra tecnologia</t>
  </si>
  <si>
    <t>Individual/ compartida</t>
  </si>
  <si>
    <t>Publicació individual</t>
  </si>
  <si>
    <t>Publicació compartida</t>
  </si>
  <si>
    <t>Manual individual</t>
  </si>
  <si>
    <t>Manual compartida</t>
  </si>
  <si>
    <t>TOTAL TRANSFERÈNCIA DEL CONEIXEMENT (màx. 2p)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</si>
</sst>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3" xfId="0" applyNumberFormat="1" applyFont="1" applyBorder="1" applyAlignment="1">
      <alignment horizontal="right" vertical="center"/>
    </xf>
    <xf numFmtId="2" fontId="10" fillId="2" borderId="43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2" fontId="6" fillId="0" borderId="0" xfId="0" applyNumberFormat="1" applyFont="1" applyAlignment="1">
      <alignment horizontal="right" vertical="center"/>
    </xf>
    <xf numFmtId="0" fontId="20" fillId="2" borderId="0" xfId="0" applyFont="1" applyFill="1" applyAlignment="1">
      <alignment vertical="center"/>
    </xf>
    <xf numFmtId="0" fontId="10" fillId="0" borderId="43" xfId="0" applyFont="1" applyBorder="1" applyAlignment="1">
      <alignment horizontal="center" vertical="center" wrapText="1"/>
    </xf>
    <xf numFmtId="0" fontId="20" fillId="2" borderId="22" xfId="0" applyFont="1" applyFill="1" applyBorder="1" applyAlignment="1">
      <alignment vertical="center"/>
    </xf>
    <xf numFmtId="2" fontId="6" fillId="2" borderId="43" xfId="0" applyNumberFormat="1" applyFont="1" applyFill="1" applyBorder="1" applyAlignment="1">
      <alignment vertical="center"/>
    </xf>
    <xf numFmtId="2" fontId="6" fillId="2" borderId="48" xfId="0" applyNumberFormat="1" applyFont="1" applyFill="1" applyBorder="1" applyAlignment="1">
      <alignment vertical="center"/>
    </xf>
    <xf numFmtId="2" fontId="10" fillId="6" borderId="4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61"/>
  <sheetViews>
    <sheetView showGridLines="0" tabSelected="1" topLeftCell="A123" zoomScaleNormal="100" workbookViewId="0">
      <selection activeCell="C158" sqref="C158"/>
    </sheetView>
  </sheetViews>
  <sheetFormatPr baseColWidth="10" defaultColWidth="11.42578125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14" hidden="1" customWidth="1"/>
    <col min="13" max="13" width="17.28515625" style="114" hidden="1" customWidth="1"/>
    <col min="14" max="14" width="32" style="114" hidden="1" customWidth="1"/>
    <col min="15" max="16" width="11.42578125" style="114"/>
    <col min="17" max="16384" width="11.42578125" style="1"/>
  </cols>
  <sheetData>
    <row r="1" spans="1:16" ht="7.5" customHeight="1" thickBot="1" x14ac:dyDescent="0.25"/>
    <row r="2" spans="1:16" ht="20.25" customHeight="1" thickBot="1" x14ac:dyDescent="0.25">
      <c r="B2" s="7" t="s">
        <v>55</v>
      </c>
      <c r="C2" s="211" t="s">
        <v>56</v>
      </c>
      <c r="D2" s="212"/>
      <c r="E2" s="212"/>
      <c r="F2" s="213"/>
      <c r="G2" s="8" t="s">
        <v>0</v>
      </c>
      <c r="H2" s="158" t="s">
        <v>57</v>
      </c>
      <c r="I2" s="214"/>
    </row>
    <row r="3" spans="1:16" ht="2.25" customHeight="1" thickBot="1" x14ac:dyDescent="0.25"/>
    <row r="4" spans="1:16" x14ac:dyDescent="0.2">
      <c r="B4" s="9" t="s">
        <v>1</v>
      </c>
      <c r="C4" s="10"/>
      <c r="D4" s="10"/>
      <c r="E4" s="11"/>
      <c r="F4" s="11"/>
    </row>
    <row r="5" spans="1:16" x14ac:dyDescent="0.2">
      <c r="B5" s="12" t="s">
        <v>2</v>
      </c>
      <c r="C5" s="13" t="s">
        <v>3</v>
      </c>
      <c r="D5" s="215" t="s">
        <v>4</v>
      </c>
      <c r="E5" s="216"/>
      <c r="F5" s="14" t="s">
        <v>5</v>
      </c>
    </row>
    <row r="6" spans="1:16" ht="15" customHeight="1" thickBot="1" x14ac:dyDescent="0.25">
      <c r="B6" s="15"/>
      <c r="C6" s="16"/>
      <c r="D6" s="217"/>
      <c r="E6" s="218"/>
      <c r="F6" s="17"/>
    </row>
    <row r="7" spans="1:16" ht="6" customHeight="1" thickBot="1" x14ac:dyDescent="0.25"/>
    <row r="8" spans="1:16" ht="13.5" thickBot="1" x14ac:dyDescent="0.25">
      <c r="B8" s="18" t="s">
        <v>6</v>
      </c>
      <c r="C8" s="10"/>
      <c r="D8" s="10"/>
      <c r="E8" s="10"/>
      <c r="F8" s="11"/>
    </row>
    <row r="9" spans="1:16" s="6" customFormat="1" ht="15" x14ac:dyDescent="0.2">
      <c r="A9" s="1"/>
      <c r="B9" s="219" t="s">
        <v>59</v>
      </c>
      <c r="C9" s="220"/>
      <c r="D9" s="220"/>
      <c r="E9" s="220"/>
      <c r="F9" s="220"/>
      <c r="G9" s="220"/>
      <c r="H9" s="220"/>
      <c r="I9" s="220"/>
      <c r="J9" s="220"/>
      <c r="K9" s="221"/>
      <c r="L9" s="114"/>
      <c r="M9" s="114"/>
      <c r="N9" s="114"/>
      <c r="O9" s="114"/>
      <c r="P9" s="114"/>
    </row>
    <row r="10" spans="1:16" ht="21.75" customHeight="1" thickBot="1" x14ac:dyDescent="0.25">
      <c r="B10" s="206" t="s">
        <v>60</v>
      </c>
      <c r="C10" s="207"/>
      <c r="D10" s="207"/>
      <c r="E10" s="207"/>
      <c r="F10" s="207"/>
      <c r="G10" s="207"/>
      <c r="H10" s="207"/>
      <c r="I10" s="222"/>
      <c r="J10" s="222"/>
      <c r="K10" s="223"/>
    </row>
    <row r="11" spans="1:16" ht="24.75" customHeight="1" thickBot="1" x14ac:dyDescent="0.25">
      <c r="A11" s="19" t="s">
        <v>7</v>
      </c>
      <c r="B11" s="110" t="s">
        <v>8</v>
      </c>
      <c r="C11" s="20" t="s">
        <v>9</v>
      </c>
      <c r="D11" s="20" t="s">
        <v>10</v>
      </c>
      <c r="E11" s="21" t="s">
        <v>11</v>
      </c>
      <c r="F11" s="20" t="s">
        <v>12</v>
      </c>
      <c r="G11" s="20" t="s">
        <v>13</v>
      </c>
      <c r="H11" s="22" t="s">
        <v>14</v>
      </c>
      <c r="I11" s="23" t="s">
        <v>15</v>
      </c>
      <c r="J11" s="24" t="s">
        <v>16</v>
      </c>
      <c r="K11" s="25" t="s">
        <v>17</v>
      </c>
      <c r="L11" s="115"/>
    </row>
    <row r="12" spans="1:16" ht="15" customHeight="1" x14ac:dyDescent="0.2">
      <c r="A12" s="111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5"/>
    </row>
    <row r="13" spans="1:16" ht="15" customHeight="1" x14ac:dyDescent="0.2">
      <c r="A13" s="112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5"/>
    </row>
    <row r="14" spans="1:16" ht="15" customHeight="1" x14ac:dyDescent="0.2">
      <c r="A14" s="112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5"/>
    </row>
    <row r="15" spans="1:16" ht="15" customHeight="1" x14ac:dyDescent="0.2">
      <c r="A15" s="112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5"/>
    </row>
    <row r="16" spans="1:16" ht="15" customHeight="1" x14ac:dyDescent="0.2">
      <c r="A16" s="112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5"/>
    </row>
    <row r="17" spans="1:17" ht="15" customHeight="1" x14ac:dyDescent="0.2">
      <c r="A17" s="112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5"/>
    </row>
    <row r="18" spans="1:17" ht="15" customHeight="1" x14ac:dyDescent="0.2">
      <c r="A18" s="112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">
      <c r="A19" s="112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">
      <c r="A20" s="112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">
      <c r="A21" s="112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">
      <c r="A22" s="112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">
      <c r="A23" s="112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25">
      <c r="A24" s="209" t="s">
        <v>47</v>
      </c>
      <c r="B24" s="209"/>
      <c r="C24" s="209"/>
      <c r="D24" s="209"/>
      <c r="E24" s="209"/>
      <c r="F24" s="209"/>
      <c r="G24" s="210"/>
      <c r="H24" s="43">
        <f>SUM(H12:H23)</f>
        <v>0</v>
      </c>
      <c r="I24" s="44" t="str">
        <f>IF(H24&gt;=30,H24/30,"0")</f>
        <v>0</v>
      </c>
      <c r="J24" s="45">
        <f>IF(I24&lt;1,"0",(ROUNDDOWN(I24,0))*0.12)</f>
        <v>0</v>
      </c>
      <c r="K24" s="46"/>
    </row>
    <row r="25" spans="1:17" s="6" customFormat="1" ht="15" customHeight="1" thickBot="1" x14ac:dyDescent="0.25">
      <c r="A25" s="47"/>
      <c r="B25" s="47"/>
      <c r="C25" s="47"/>
      <c r="D25" s="47"/>
      <c r="E25" s="47"/>
      <c r="F25" s="47"/>
      <c r="G25" s="190" t="s">
        <v>45</v>
      </c>
      <c r="H25" s="171"/>
      <c r="I25" s="172"/>
      <c r="J25" s="48">
        <f>IF(SUM(J11:J24)&gt;8,"8,00",SUM(J11:J24))</f>
        <v>0</v>
      </c>
      <c r="K25" s="49"/>
      <c r="L25" s="114"/>
      <c r="M25" s="114"/>
      <c r="N25" s="114"/>
      <c r="O25" s="114"/>
      <c r="P25" s="114"/>
      <c r="Q25" s="1"/>
    </row>
    <row r="26" spans="1:17" s="6" customFormat="1" ht="13.5" customHeight="1" x14ac:dyDescent="0.2">
      <c r="A26" s="1"/>
      <c r="B26" s="50" t="s">
        <v>18</v>
      </c>
      <c r="C26" s="2"/>
      <c r="D26" s="2"/>
      <c r="E26" s="2"/>
      <c r="F26" s="2"/>
      <c r="G26" s="202"/>
      <c r="H26" s="202"/>
      <c r="I26" s="202"/>
      <c r="J26" s="51"/>
      <c r="K26" s="52"/>
      <c r="L26" s="114"/>
      <c r="M26" s="114"/>
      <c r="N26" s="114"/>
      <c r="O26" s="114"/>
      <c r="P26" s="114"/>
      <c r="Q26" s="1"/>
    </row>
    <row r="27" spans="1:17" s="6" customFormat="1" ht="15" customHeight="1" x14ac:dyDescent="0.2">
      <c r="A27" s="1"/>
      <c r="B27" s="50" t="s">
        <v>48</v>
      </c>
      <c r="C27" s="2"/>
      <c r="D27" s="2"/>
      <c r="E27" s="2"/>
      <c r="F27" s="2"/>
      <c r="G27" s="53"/>
      <c r="H27" s="53"/>
      <c r="I27" s="53"/>
      <c r="J27" s="51"/>
      <c r="K27" s="54"/>
      <c r="L27" s="114"/>
      <c r="M27" s="114"/>
      <c r="N27" s="114"/>
      <c r="O27" s="114"/>
      <c r="P27" s="114"/>
      <c r="Q27" s="1"/>
    </row>
    <row r="28" spans="1:17" s="6" customFormat="1" ht="17.25" customHeight="1" thickBot="1" x14ac:dyDescent="0.25">
      <c r="A28" s="1"/>
      <c r="B28" s="55" t="s">
        <v>19</v>
      </c>
      <c r="C28" s="56"/>
      <c r="D28" s="56"/>
      <c r="E28" s="56"/>
      <c r="F28" s="56"/>
      <c r="G28" s="57"/>
      <c r="H28" s="57"/>
      <c r="I28" s="57"/>
      <c r="J28" s="58"/>
      <c r="K28" s="59"/>
      <c r="L28" s="114"/>
      <c r="M28" s="114"/>
      <c r="N28" s="114"/>
      <c r="O28" s="114"/>
      <c r="P28" s="114"/>
      <c r="Q28" s="1"/>
    </row>
    <row r="29" spans="1:17" s="6" customFormat="1" ht="17.25" customHeight="1" x14ac:dyDescent="0.2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4"/>
      <c r="M29" s="114"/>
      <c r="N29" s="114"/>
      <c r="O29" s="114"/>
      <c r="P29" s="114"/>
      <c r="Q29" s="1"/>
    </row>
    <row r="30" spans="1:17" s="6" customFormat="1" ht="24" customHeight="1" thickBot="1" x14ac:dyDescent="0.25">
      <c r="A30" s="1"/>
      <c r="B30" s="206" t="s">
        <v>61</v>
      </c>
      <c r="C30" s="207"/>
      <c r="D30" s="207"/>
      <c r="E30" s="207"/>
      <c r="F30" s="207"/>
      <c r="G30" s="207"/>
      <c r="H30" s="207"/>
      <c r="I30" s="207"/>
      <c r="J30" s="207"/>
      <c r="K30" s="208"/>
      <c r="L30" s="114"/>
      <c r="M30" s="114"/>
      <c r="N30" s="114"/>
      <c r="O30" s="114"/>
      <c r="P30" s="114"/>
      <c r="Q30" s="1"/>
    </row>
    <row r="31" spans="1:17" s="6" customFormat="1" ht="34.5" thickBot="1" x14ac:dyDescent="0.25">
      <c r="A31" s="19" t="s">
        <v>7</v>
      </c>
      <c r="B31" s="110" t="s">
        <v>8</v>
      </c>
      <c r="C31" s="20" t="s">
        <v>9</v>
      </c>
      <c r="D31" s="20" t="s">
        <v>10</v>
      </c>
      <c r="E31" s="21" t="s">
        <v>11</v>
      </c>
      <c r="F31" s="20" t="s">
        <v>12</v>
      </c>
      <c r="G31" s="20" t="s">
        <v>13</v>
      </c>
      <c r="H31" s="22" t="s">
        <v>14</v>
      </c>
      <c r="I31" s="23" t="s">
        <v>15</v>
      </c>
      <c r="J31" s="24" t="s">
        <v>16</v>
      </c>
      <c r="K31" s="24" t="s">
        <v>17</v>
      </c>
      <c r="L31" s="114"/>
      <c r="M31" s="114"/>
      <c r="N31" s="114"/>
      <c r="O31" s="114"/>
      <c r="P31" s="114"/>
      <c r="Q31" s="1"/>
    </row>
    <row r="32" spans="1:17" s="6" customFormat="1" ht="17.25" customHeight="1" x14ac:dyDescent="0.2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4"/>
      <c r="M32" s="114"/>
      <c r="N32" s="114"/>
      <c r="O32" s="114"/>
      <c r="P32" s="114"/>
      <c r="Q32" s="1"/>
    </row>
    <row r="33" spans="1:17" s="6" customFormat="1" ht="17.25" customHeight="1" x14ac:dyDescent="0.2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4"/>
      <c r="M33" s="114"/>
      <c r="N33" s="114"/>
      <c r="O33" s="114"/>
      <c r="P33" s="114"/>
      <c r="Q33" s="1"/>
    </row>
    <row r="34" spans="1:17" s="6" customFormat="1" ht="17.25" customHeight="1" x14ac:dyDescent="0.2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4"/>
      <c r="M34" s="114"/>
      <c r="N34" s="114"/>
      <c r="O34" s="114"/>
      <c r="P34" s="114"/>
      <c r="Q34" s="1"/>
    </row>
    <row r="35" spans="1:17" s="6" customFormat="1" ht="17.25" customHeight="1" x14ac:dyDescent="0.2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4"/>
      <c r="M35" s="114"/>
      <c r="N35" s="114"/>
      <c r="O35" s="114"/>
      <c r="P35" s="114"/>
      <c r="Q35" s="1"/>
    </row>
    <row r="36" spans="1:17" s="6" customFormat="1" ht="17.25" customHeight="1" x14ac:dyDescent="0.2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4"/>
      <c r="M36" s="114"/>
      <c r="N36" s="114"/>
      <c r="O36" s="114"/>
      <c r="P36" s="114"/>
      <c r="Q36" s="1"/>
    </row>
    <row r="37" spans="1:17" s="6" customFormat="1" ht="17.25" customHeight="1" x14ac:dyDescent="0.2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4"/>
      <c r="M37" s="114"/>
      <c r="N37" s="114"/>
      <c r="O37" s="114"/>
      <c r="P37" s="114"/>
      <c r="Q37" s="1"/>
    </row>
    <row r="38" spans="1:17" s="6" customFormat="1" ht="17.25" customHeight="1" x14ac:dyDescent="0.2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4"/>
      <c r="M38" s="114"/>
      <c r="N38" s="114"/>
      <c r="O38" s="114"/>
      <c r="P38" s="114"/>
      <c r="Q38" s="1"/>
    </row>
    <row r="39" spans="1:17" s="6" customFormat="1" ht="17.25" customHeight="1" x14ac:dyDescent="0.2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4"/>
      <c r="M39" s="114"/>
      <c r="N39" s="114"/>
      <c r="O39" s="114"/>
      <c r="P39" s="114"/>
      <c r="Q39" s="1"/>
    </row>
    <row r="40" spans="1:17" s="6" customFormat="1" ht="17.25" customHeight="1" x14ac:dyDescent="0.2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4"/>
      <c r="M40" s="114"/>
      <c r="N40" s="114"/>
      <c r="O40" s="114"/>
      <c r="P40" s="114"/>
      <c r="Q40" s="1"/>
    </row>
    <row r="41" spans="1:17" s="6" customFormat="1" ht="17.25" customHeight="1" x14ac:dyDescent="0.2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4"/>
      <c r="M41" s="114"/>
      <c r="N41" s="114"/>
      <c r="O41" s="114"/>
      <c r="P41" s="114"/>
      <c r="Q41" s="1"/>
    </row>
    <row r="42" spans="1:17" s="6" customFormat="1" ht="17.25" customHeight="1" x14ac:dyDescent="0.2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4"/>
      <c r="M42" s="114"/>
      <c r="N42" s="114"/>
      <c r="O42" s="114"/>
      <c r="P42" s="114"/>
      <c r="Q42" s="1"/>
    </row>
    <row r="43" spans="1:17" s="6" customFormat="1" ht="17.25" customHeight="1" x14ac:dyDescent="0.2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4"/>
      <c r="M43" s="114"/>
      <c r="N43" s="114"/>
      <c r="O43" s="114"/>
      <c r="P43" s="114"/>
      <c r="Q43" s="1"/>
    </row>
    <row r="44" spans="1:17" s="6" customFormat="1" ht="17.25" customHeight="1" thickBot="1" x14ac:dyDescent="0.25">
      <c r="A44" s="209" t="s">
        <v>47</v>
      </c>
      <c r="B44" s="209"/>
      <c r="C44" s="209"/>
      <c r="D44" s="209"/>
      <c r="E44" s="209"/>
      <c r="F44" s="209"/>
      <c r="G44" s="210"/>
      <c r="H44" s="43">
        <f>SUM(H32:H43)</f>
        <v>0</v>
      </c>
      <c r="I44" s="44" t="str">
        <f>IF(H44&gt;=30,H44/30,"0")</f>
        <v>0</v>
      </c>
      <c r="J44" s="45">
        <f>IF(I44&lt;1,"0",(ROUNDDOWN(I44,0))*0.09)</f>
        <v>0</v>
      </c>
      <c r="K44" s="46"/>
      <c r="L44" s="114"/>
      <c r="M44" s="114"/>
      <c r="N44" s="114"/>
      <c r="O44" s="114"/>
      <c r="P44" s="114"/>
      <c r="Q44" s="1"/>
    </row>
    <row r="45" spans="1:17" ht="17.25" customHeight="1" thickBot="1" x14ac:dyDescent="0.25">
      <c r="A45" s="47"/>
      <c r="B45" s="47"/>
      <c r="C45" s="47"/>
      <c r="D45" s="47"/>
      <c r="E45" s="47"/>
      <c r="F45" s="47"/>
      <c r="G45" s="170" t="s">
        <v>45</v>
      </c>
      <c r="H45" s="171"/>
      <c r="I45" s="172"/>
      <c r="J45" s="48">
        <f>IF(SUM(J31:J44)&gt;8,"8,00",SUM(J31:J44))</f>
        <v>0</v>
      </c>
      <c r="K45" s="49"/>
    </row>
    <row r="46" spans="1:17" ht="17.25" customHeight="1" x14ac:dyDescent="0.2">
      <c r="B46" s="50" t="s">
        <v>18</v>
      </c>
      <c r="G46" s="202"/>
      <c r="H46" s="202"/>
      <c r="I46" s="202"/>
      <c r="J46" s="51"/>
      <c r="K46" s="52"/>
    </row>
    <row r="47" spans="1:17" ht="17.25" customHeight="1" x14ac:dyDescent="0.2">
      <c r="B47" s="50" t="s">
        <v>48</v>
      </c>
      <c r="G47" s="53"/>
      <c r="H47" s="53"/>
      <c r="I47" s="53"/>
      <c r="J47" s="51"/>
      <c r="K47" s="54"/>
    </row>
    <row r="48" spans="1:17" ht="17.25" customHeight="1" thickBot="1" x14ac:dyDescent="0.25">
      <c r="B48" s="55" t="s">
        <v>19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7" s="6" customFormat="1" ht="17.25" customHeight="1" x14ac:dyDescent="0.2">
      <c r="A49" s="1"/>
      <c r="B49" s="50"/>
      <c r="C49" s="2"/>
      <c r="D49" s="2"/>
      <c r="E49" s="2"/>
      <c r="F49" s="2"/>
      <c r="G49" s="2"/>
      <c r="H49" s="3"/>
      <c r="I49" s="4"/>
      <c r="J49" s="5"/>
      <c r="K49" s="60"/>
      <c r="L49" s="114"/>
      <c r="M49" s="114"/>
      <c r="N49" s="114"/>
      <c r="O49" s="114"/>
      <c r="P49" s="114"/>
      <c r="Q49" s="1"/>
    </row>
    <row r="50" spans="1:17" s="6" customFormat="1" ht="24" customHeight="1" thickBot="1" x14ac:dyDescent="0.25">
      <c r="A50" s="1"/>
      <c r="B50" s="206" t="s">
        <v>62</v>
      </c>
      <c r="C50" s="207"/>
      <c r="D50" s="207"/>
      <c r="E50" s="207"/>
      <c r="F50" s="207"/>
      <c r="G50" s="207"/>
      <c r="H50" s="207"/>
      <c r="I50" s="207"/>
      <c r="J50" s="207"/>
      <c r="K50" s="208"/>
      <c r="L50" s="114"/>
      <c r="M50" s="114"/>
      <c r="N50" s="114"/>
      <c r="O50" s="114"/>
      <c r="P50" s="114"/>
      <c r="Q50" s="1"/>
    </row>
    <row r="51" spans="1:17" s="6" customFormat="1" ht="34.5" thickBot="1" x14ac:dyDescent="0.25">
      <c r="A51" s="19" t="s">
        <v>7</v>
      </c>
      <c r="B51" s="110" t="s">
        <v>8</v>
      </c>
      <c r="C51" s="20" t="s">
        <v>9</v>
      </c>
      <c r="D51" s="20" t="s">
        <v>10</v>
      </c>
      <c r="E51" s="21" t="s">
        <v>11</v>
      </c>
      <c r="F51" s="20" t="s">
        <v>12</v>
      </c>
      <c r="G51" s="20" t="s">
        <v>13</v>
      </c>
      <c r="H51" s="22" t="s">
        <v>14</v>
      </c>
      <c r="I51" s="23" t="s">
        <v>15</v>
      </c>
      <c r="J51" s="24" t="s">
        <v>16</v>
      </c>
      <c r="K51" s="24" t="s">
        <v>17</v>
      </c>
      <c r="L51" s="114"/>
      <c r="M51" s="114"/>
      <c r="N51" s="114"/>
      <c r="O51" s="114"/>
      <c r="P51" s="114"/>
      <c r="Q51" s="1"/>
    </row>
    <row r="52" spans="1:17" s="6" customFormat="1" ht="17.25" customHeight="1" x14ac:dyDescent="0.2">
      <c r="A52" s="28"/>
      <c r="B52" s="34"/>
      <c r="C52" s="26"/>
      <c r="D52" s="26"/>
      <c r="E52" s="27"/>
      <c r="F52" s="28"/>
      <c r="G52" s="29"/>
      <c r="H52" s="30">
        <f>((((G52-F52+1)))*E52)</f>
        <v>0</v>
      </c>
      <c r="I52" s="31"/>
      <c r="J52" s="32"/>
      <c r="K52" s="33"/>
      <c r="L52" s="114"/>
      <c r="M52" s="114"/>
      <c r="N52" s="114"/>
      <c r="O52" s="114"/>
      <c r="P52" s="114"/>
      <c r="Q52" s="1"/>
    </row>
    <row r="53" spans="1:17" s="6" customFormat="1" ht="17.25" customHeight="1" x14ac:dyDescent="0.2">
      <c r="A53" s="28"/>
      <c r="B53" s="34"/>
      <c r="C53" s="34"/>
      <c r="D53" s="34"/>
      <c r="E53" s="35"/>
      <c r="F53" s="36"/>
      <c r="G53" s="37"/>
      <c r="H53" s="30">
        <f t="shared" ref="H53:H59" si="2">((((G53-F53+1)))*E53)</f>
        <v>0</v>
      </c>
      <c r="I53" s="38"/>
      <c r="J53" s="39"/>
      <c r="K53" s="33"/>
      <c r="L53" s="114"/>
      <c r="M53" s="114"/>
      <c r="N53" s="114"/>
      <c r="O53" s="114"/>
      <c r="P53" s="114"/>
      <c r="Q53" s="1"/>
    </row>
    <row r="54" spans="1:17" s="6" customFormat="1" ht="17.25" customHeight="1" x14ac:dyDescent="0.2">
      <c r="A54" s="28"/>
      <c r="B54" s="34"/>
      <c r="C54" s="34"/>
      <c r="D54" s="34"/>
      <c r="E54" s="35"/>
      <c r="F54" s="36"/>
      <c r="G54" s="37"/>
      <c r="H54" s="30">
        <f t="shared" si="2"/>
        <v>0</v>
      </c>
      <c r="I54" s="38"/>
      <c r="J54" s="39"/>
      <c r="K54" s="33"/>
      <c r="L54" s="114"/>
      <c r="M54" s="114"/>
      <c r="N54" s="114"/>
      <c r="O54" s="114"/>
      <c r="P54" s="114"/>
      <c r="Q54" s="1"/>
    </row>
    <row r="55" spans="1:17" s="6" customFormat="1" ht="17.25" customHeight="1" x14ac:dyDescent="0.2">
      <c r="A55" s="28"/>
      <c r="B55" s="34"/>
      <c r="C55" s="34"/>
      <c r="D55" s="34"/>
      <c r="E55" s="35"/>
      <c r="F55" s="36"/>
      <c r="G55" s="37"/>
      <c r="H55" s="30">
        <f t="shared" si="2"/>
        <v>0</v>
      </c>
      <c r="I55" s="38"/>
      <c r="J55" s="39"/>
      <c r="K55" s="33"/>
      <c r="L55" s="114"/>
      <c r="M55" s="114"/>
      <c r="N55" s="114"/>
      <c r="O55" s="114"/>
      <c r="P55" s="114"/>
      <c r="Q55" s="1"/>
    </row>
    <row r="56" spans="1:17" s="6" customFormat="1" ht="17.25" customHeight="1" x14ac:dyDescent="0.2">
      <c r="A56" s="28"/>
      <c r="B56" s="34"/>
      <c r="C56" s="34"/>
      <c r="D56" s="34"/>
      <c r="E56" s="35"/>
      <c r="F56" s="36"/>
      <c r="G56" s="37"/>
      <c r="H56" s="30">
        <f t="shared" si="2"/>
        <v>0</v>
      </c>
      <c r="I56" s="38"/>
      <c r="J56" s="39"/>
      <c r="K56" s="33"/>
      <c r="L56" s="114"/>
      <c r="M56" s="114"/>
      <c r="N56" s="114"/>
      <c r="O56" s="114"/>
      <c r="P56" s="114"/>
      <c r="Q56" s="1"/>
    </row>
    <row r="57" spans="1:17" s="6" customFormat="1" ht="17.25" customHeight="1" x14ac:dyDescent="0.2">
      <c r="A57" s="28"/>
      <c r="B57" s="34"/>
      <c r="C57" s="34"/>
      <c r="D57" s="34"/>
      <c r="E57" s="35"/>
      <c r="F57" s="36"/>
      <c r="G57" s="37"/>
      <c r="H57" s="30">
        <f t="shared" si="2"/>
        <v>0</v>
      </c>
      <c r="I57" s="38"/>
      <c r="J57" s="39"/>
      <c r="K57" s="33"/>
      <c r="L57" s="114"/>
      <c r="M57" s="114"/>
      <c r="N57" s="114"/>
      <c r="O57" s="114"/>
      <c r="P57" s="114"/>
      <c r="Q57" s="1"/>
    </row>
    <row r="58" spans="1:17" s="6" customFormat="1" ht="17.25" customHeight="1" x14ac:dyDescent="0.2">
      <c r="A58" s="28"/>
      <c r="B58" s="34"/>
      <c r="C58" s="34"/>
      <c r="D58" s="34"/>
      <c r="E58" s="35"/>
      <c r="F58" s="36"/>
      <c r="G58" s="37"/>
      <c r="H58" s="30">
        <f t="shared" si="2"/>
        <v>0</v>
      </c>
      <c r="I58" s="38"/>
      <c r="J58" s="39"/>
      <c r="K58" s="33"/>
      <c r="L58" s="114"/>
      <c r="M58" s="114"/>
      <c r="N58" s="114"/>
      <c r="O58" s="114"/>
      <c r="P58" s="114"/>
      <c r="Q58" s="1"/>
    </row>
    <row r="59" spans="1:17" s="6" customFormat="1" ht="17.25" customHeight="1" x14ac:dyDescent="0.2">
      <c r="A59" s="28"/>
      <c r="B59" s="34"/>
      <c r="C59" s="34"/>
      <c r="D59" s="34"/>
      <c r="E59" s="35"/>
      <c r="F59" s="36"/>
      <c r="G59" s="37"/>
      <c r="H59" s="30">
        <f t="shared" si="2"/>
        <v>0</v>
      </c>
      <c r="I59" s="38"/>
      <c r="J59" s="39"/>
      <c r="K59" s="33"/>
      <c r="L59" s="114"/>
      <c r="M59" s="114"/>
      <c r="N59" s="114"/>
      <c r="O59" s="114"/>
      <c r="P59" s="114"/>
      <c r="Q59" s="1"/>
    </row>
    <row r="60" spans="1:17" s="6" customFormat="1" ht="17.25" customHeight="1" thickBot="1" x14ac:dyDescent="0.25">
      <c r="A60" s="209" t="s">
        <v>47</v>
      </c>
      <c r="B60" s="209"/>
      <c r="C60" s="209"/>
      <c r="D60" s="209"/>
      <c r="E60" s="209"/>
      <c r="F60" s="209"/>
      <c r="G60" s="210"/>
      <c r="H60" s="43">
        <f>SUM(H52:H59)</f>
        <v>0</v>
      </c>
      <c r="I60" s="129" t="str">
        <f>IF(H60&gt;=30,H60/30,"0")</f>
        <v>0</v>
      </c>
      <c r="J60" s="130">
        <f>IF(I60&lt;1,"0",(ROUNDDOWN(I60,0))*0.05)</f>
        <v>0</v>
      </c>
      <c r="K60" s="46"/>
      <c r="L60" s="114"/>
      <c r="M60" s="114"/>
      <c r="N60" s="114"/>
      <c r="O60" s="114"/>
      <c r="P60" s="114"/>
      <c r="Q60" s="1"/>
    </row>
    <row r="61" spans="1:17" ht="17.25" customHeight="1" thickBot="1" x14ac:dyDescent="0.25">
      <c r="A61" s="47"/>
      <c r="B61" s="47"/>
      <c r="C61" s="47"/>
      <c r="D61" s="47"/>
      <c r="E61" s="47"/>
      <c r="F61" s="47"/>
      <c r="G61" s="170" t="s">
        <v>45</v>
      </c>
      <c r="H61" s="171"/>
      <c r="I61" s="172"/>
      <c r="J61" s="48">
        <f>IF(SUM(J51:J60)&gt;8,"8,00",SUM(J51:J60))</f>
        <v>0</v>
      </c>
      <c r="K61" s="49"/>
    </row>
    <row r="62" spans="1:17" ht="17.25" customHeight="1" thickBot="1" x14ac:dyDescent="0.25">
      <c r="A62" s="128"/>
      <c r="B62" s="127"/>
      <c r="C62" s="127"/>
      <c r="D62" s="127"/>
      <c r="E62" s="127"/>
      <c r="F62" s="127"/>
      <c r="G62" s="57"/>
      <c r="H62" s="125"/>
      <c r="I62" s="126"/>
      <c r="J62" s="48"/>
      <c r="K62" s="49"/>
    </row>
    <row r="63" spans="1:17" ht="17.25" customHeight="1" thickBot="1" x14ac:dyDescent="0.25">
      <c r="B63" s="61"/>
      <c r="C63" s="203" t="s">
        <v>63</v>
      </c>
      <c r="D63" s="204"/>
      <c r="E63" s="204"/>
      <c r="F63" s="204"/>
      <c r="G63" s="204"/>
      <c r="H63" s="204"/>
      <c r="I63" s="205"/>
      <c r="J63" s="119">
        <f>IF(SUM(J25+J45+J61)&gt;8,"8,00",SUM(J25+J45+J61))</f>
        <v>0</v>
      </c>
      <c r="K63" s="122"/>
    </row>
    <row r="64" spans="1:17" ht="17.25" customHeight="1" thickBot="1" x14ac:dyDescent="0.25">
      <c r="B64" s="50"/>
      <c r="J64" s="131"/>
      <c r="K64" s="60"/>
    </row>
    <row r="65" spans="1:16" s="6" customFormat="1" ht="15" x14ac:dyDescent="0.2">
      <c r="A65" s="1"/>
      <c r="B65" s="159" t="s">
        <v>64</v>
      </c>
      <c r="C65" s="160"/>
      <c r="D65" s="160"/>
      <c r="E65" s="160"/>
      <c r="F65" s="160"/>
      <c r="G65" s="160"/>
      <c r="H65" s="160"/>
      <c r="I65" s="160"/>
      <c r="J65" s="160"/>
      <c r="K65" s="161"/>
      <c r="L65" s="114"/>
      <c r="M65" s="114"/>
      <c r="N65" s="114"/>
      <c r="O65" s="114"/>
      <c r="P65" s="114"/>
    </row>
    <row r="66" spans="1:16" ht="13.5" thickBot="1" x14ac:dyDescent="0.25">
      <c r="B66" s="162" t="s">
        <v>65</v>
      </c>
      <c r="C66" s="163"/>
      <c r="D66" s="163"/>
      <c r="E66" s="163"/>
      <c r="F66" s="163"/>
      <c r="G66" s="163"/>
      <c r="H66" s="163"/>
      <c r="I66" s="163"/>
      <c r="J66" s="163"/>
      <c r="K66" s="164"/>
      <c r="O66" s="114" t="s">
        <v>20</v>
      </c>
    </row>
    <row r="67" spans="1:16" ht="34.5" thickBot="1" x14ac:dyDescent="0.25">
      <c r="A67" s="63" t="s">
        <v>7</v>
      </c>
      <c r="B67" s="151" t="s">
        <v>21</v>
      </c>
      <c r="C67" s="168"/>
      <c r="D67" s="152"/>
      <c r="E67" s="151" t="s">
        <v>22</v>
      </c>
      <c r="F67" s="152"/>
      <c r="G67" s="64" t="s">
        <v>23</v>
      </c>
      <c r="H67" s="65"/>
      <c r="J67" s="66" t="s">
        <v>16</v>
      </c>
      <c r="K67" s="153" t="s">
        <v>17</v>
      </c>
    </row>
    <row r="68" spans="1:16" ht="15" x14ac:dyDescent="0.2">
      <c r="A68" s="67"/>
      <c r="B68" s="155"/>
      <c r="C68" s="156"/>
      <c r="D68" s="157"/>
      <c r="E68" s="144"/>
      <c r="F68" s="146"/>
      <c r="G68" s="68"/>
      <c r="J68" s="69" t="str">
        <f>IF(G68="15h o més hores","0,05",IF(G68="25h o més hores","0,10",IF(G68="50h o més hores","0,20",IF(G68="75h o més hores","0,30",IF(G68="100h o més hores","0,40","0,00")))))</f>
        <v>0,00</v>
      </c>
      <c r="K68" s="154"/>
      <c r="O68" s="124" t="s">
        <v>24</v>
      </c>
    </row>
    <row r="69" spans="1:16" x14ac:dyDescent="0.2">
      <c r="A69" s="67"/>
      <c r="B69" s="144"/>
      <c r="C69" s="145"/>
      <c r="D69" s="146"/>
      <c r="E69" s="144"/>
      <c r="F69" s="146"/>
      <c r="G69" s="68"/>
      <c r="J69" s="69" t="str">
        <f t="shared" ref="J69:J86" si="3">IF(G69="15h o més hores","0,05",IF(G69="25h o més hores","0,10",IF(G69="50h o més hores","0,20",IF(G69="75h o més hores","0,30",IF(G69="100h o més hores","0,40","0,00")))))</f>
        <v>0,00</v>
      </c>
      <c r="K69" s="70"/>
      <c r="L69" s="115"/>
      <c r="M69" s="114" t="s">
        <v>66</v>
      </c>
      <c r="O69" s="124" t="s">
        <v>25</v>
      </c>
    </row>
    <row r="70" spans="1:16" x14ac:dyDescent="0.2">
      <c r="A70" s="67"/>
      <c r="B70" s="144"/>
      <c r="C70" s="145"/>
      <c r="D70" s="146"/>
      <c r="E70" s="144"/>
      <c r="F70" s="146"/>
      <c r="G70" s="68"/>
      <c r="J70" s="69" t="str">
        <f t="shared" si="3"/>
        <v>0,00</v>
      </c>
      <c r="K70" s="70"/>
      <c r="M70" s="114" t="s">
        <v>67</v>
      </c>
      <c r="O70" s="124" t="s">
        <v>26</v>
      </c>
    </row>
    <row r="71" spans="1:16" x14ac:dyDescent="0.2">
      <c r="A71" s="67"/>
      <c r="B71" s="144"/>
      <c r="C71" s="145"/>
      <c r="D71" s="146"/>
      <c r="E71" s="144"/>
      <c r="F71" s="146"/>
      <c r="G71" s="68"/>
      <c r="J71" s="69" t="str">
        <f t="shared" si="3"/>
        <v>0,00</v>
      </c>
      <c r="K71" s="70"/>
      <c r="M71" s="114" t="s">
        <v>68</v>
      </c>
      <c r="O71" s="124" t="s">
        <v>49</v>
      </c>
    </row>
    <row r="72" spans="1:16" x14ac:dyDescent="0.2">
      <c r="A72" s="67"/>
      <c r="B72" s="158"/>
      <c r="C72" s="158"/>
      <c r="D72" s="158"/>
      <c r="E72" s="144"/>
      <c r="F72" s="146"/>
      <c r="G72" s="68"/>
      <c r="J72" s="69" t="str">
        <f t="shared" si="3"/>
        <v>0,00</v>
      </c>
      <c r="K72" s="70"/>
      <c r="M72" s="114" t="s">
        <v>69</v>
      </c>
      <c r="O72" s="124"/>
    </row>
    <row r="73" spans="1:16" x14ac:dyDescent="0.2">
      <c r="A73" s="67"/>
      <c r="B73" s="158"/>
      <c r="C73" s="158"/>
      <c r="D73" s="158"/>
      <c r="E73" s="144"/>
      <c r="F73" s="146"/>
      <c r="G73" s="68"/>
      <c r="J73" s="69" t="str">
        <f t="shared" si="3"/>
        <v>0,00</v>
      </c>
      <c r="K73" s="70"/>
      <c r="M73" s="114" t="s">
        <v>46</v>
      </c>
      <c r="O73" s="124"/>
    </row>
    <row r="74" spans="1:16" x14ac:dyDescent="0.2">
      <c r="A74" s="67"/>
      <c r="B74" s="158"/>
      <c r="C74" s="158"/>
      <c r="D74" s="158"/>
      <c r="E74" s="71"/>
      <c r="F74" s="72"/>
      <c r="G74" s="68"/>
      <c r="J74" s="69" t="str">
        <f t="shared" si="3"/>
        <v>0,00</v>
      </c>
      <c r="K74" s="70"/>
      <c r="O74" s="124"/>
    </row>
    <row r="75" spans="1:16" x14ac:dyDescent="0.2">
      <c r="A75" s="67"/>
      <c r="B75" s="158"/>
      <c r="C75" s="158"/>
      <c r="D75" s="158"/>
      <c r="E75" s="71"/>
      <c r="F75" s="72"/>
      <c r="G75" s="68"/>
      <c r="J75" s="69" t="str">
        <f t="shared" si="3"/>
        <v>0,00</v>
      </c>
      <c r="K75" s="70"/>
      <c r="O75" s="124" t="s">
        <v>53</v>
      </c>
    </row>
    <row r="76" spans="1:16" x14ac:dyDescent="0.2">
      <c r="A76" s="67"/>
      <c r="B76" s="158"/>
      <c r="C76" s="158"/>
      <c r="D76" s="158"/>
      <c r="E76" s="71"/>
      <c r="F76" s="72"/>
      <c r="G76" s="68"/>
      <c r="J76" s="69" t="str">
        <f t="shared" si="3"/>
        <v>0,00</v>
      </c>
      <c r="K76" s="70"/>
      <c r="O76" s="124" t="s">
        <v>54</v>
      </c>
    </row>
    <row r="77" spans="1:16" x14ac:dyDescent="0.2">
      <c r="A77" s="67"/>
      <c r="B77" s="158"/>
      <c r="C77" s="158"/>
      <c r="D77" s="158"/>
      <c r="E77" s="71"/>
      <c r="F77" s="72"/>
      <c r="G77" s="68"/>
      <c r="J77" s="69" t="str">
        <f t="shared" si="3"/>
        <v>0,00</v>
      </c>
      <c r="K77" s="70"/>
    </row>
    <row r="78" spans="1:16" x14ac:dyDescent="0.2">
      <c r="A78" s="67"/>
      <c r="B78" s="158"/>
      <c r="C78" s="158"/>
      <c r="D78" s="158"/>
      <c r="E78" s="71"/>
      <c r="F78" s="72"/>
      <c r="G78" s="68"/>
      <c r="J78" s="69" t="str">
        <f t="shared" si="3"/>
        <v>0,00</v>
      </c>
      <c r="K78" s="70"/>
    </row>
    <row r="79" spans="1:16" x14ac:dyDescent="0.2">
      <c r="A79" s="67"/>
      <c r="B79" s="158"/>
      <c r="C79" s="158"/>
      <c r="D79" s="158"/>
      <c r="E79" s="71"/>
      <c r="F79" s="72"/>
      <c r="G79" s="68"/>
      <c r="J79" s="69" t="str">
        <f t="shared" si="3"/>
        <v>0,00</v>
      </c>
      <c r="K79" s="70"/>
    </row>
    <row r="80" spans="1:16" ht="15" customHeight="1" x14ac:dyDescent="0.2">
      <c r="A80" s="67"/>
      <c r="B80" s="158"/>
      <c r="C80" s="158"/>
      <c r="D80" s="158"/>
      <c r="E80" s="144"/>
      <c r="F80" s="146"/>
      <c r="G80" s="68"/>
      <c r="J80" s="69" t="str">
        <f t="shared" si="3"/>
        <v>0,00</v>
      </c>
      <c r="K80" s="70"/>
    </row>
    <row r="81" spans="1:15" ht="15" customHeight="1" x14ac:dyDescent="0.2">
      <c r="A81" s="67"/>
      <c r="B81" s="158"/>
      <c r="C81" s="158"/>
      <c r="D81" s="158"/>
      <c r="E81" s="144"/>
      <c r="F81" s="146"/>
      <c r="G81" s="68"/>
      <c r="J81" s="69" t="str">
        <f t="shared" si="3"/>
        <v>0,00</v>
      </c>
      <c r="K81" s="70"/>
    </row>
    <row r="82" spans="1:15" ht="15" customHeight="1" x14ac:dyDescent="0.2">
      <c r="A82" s="67"/>
      <c r="B82" s="158"/>
      <c r="C82" s="158"/>
      <c r="D82" s="158"/>
      <c r="E82" s="144"/>
      <c r="F82" s="146"/>
      <c r="G82" s="68"/>
      <c r="J82" s="69" t="str">
        <f t="shared" si="3"/>
        <v>0,00</v>
      </c>
      <c r="K82" s="70"/>
    </row>
    <row r="83" spans="1:15" ht="15" customHeight="1" x14ac:dyDescent="0.2">
      <c r="A83" s="67"/>
      <c r="B83" s="158"/>
      <c r="C83" s="158"/>
      <c r="D83" s="158"/>
      <c r="E83" s="144"/>
      <c r="F83" s="146"/>
      <c r="G83" s="68"/>
      <c r="J83" s="69" t="str">
        <f t="shared" si="3"/>
        <v>0,00</v>
      </c>
      <c r="K83" s="70"/>
    </row>
    <row r="84" spans="1:15" ht="15" customHeight="1" x14ac:dyDescent="0.2">
      <c r="A84" s="67"/>
      <c r="B84" s="158"/>
      <c r="C84" s="158"/>
      <c r="D84" s="158"/>
      <c r="E84" s="144"/>
      <c r="F84" s="146"/>
      <c r="G84" s="68"/>
      <c r="J84" s="69" t="str">
        <f t="shared" si="3"/>
        <v>0,00</v>
      </c>
      <c r="K84" s="70"/>
      <c r="L84" s="115"/>
    </row>
    <row r="85" spans="1:15" ht="15" customHeight="1" x14ac:dyDescent="0.2">
      <c r="A85" s="67"/>
      <c r="B85" s="158"/>
      <c r="C85" s="158"/>
      <c r="D85" s="158"/>
      <c r="E85" s="144"/>
      <c r="F85" s="146"/>
      <c r="G85" s="68"/>
      <c r="J85" s="69" t="str">
        <f t="shared" si="3"/>
        <v>0,00</v>
      </c>
      <c r="K85" s="70"/>
    </row>
    <row r="86" spans="1:15" ht="15" customHeight="1" thickBot="1" x14ac:dyDescent="0.25">
      <c r="A86" s="67"/>
      <c r="B86" s="158"/>
      <c r="C86" s="158"/>
      <c r="D86" s="158"/>
      <c r="E86" s="144"/>
      <c r="F86" s="146"/>
      <c r="G86" s="68"/>
      <c r="J86" s="69" t="str">
        <f t="shared" si="3"/>
        <v>0,00</v>
      </c>
      <c r="K86" s="70"/>
    </row>
    <row r="87" spans="1:15" ht="15" customHeight="1" x14ac:dyDescent="0.2">
      <c r="A87" s="113"/>
      <c r="B87" s="61"/>
      <c r="G87" s="195" t="s">
        <v>27</v>
      </c>
      <c r="H87" s="195"/>
      <c r="I87" s="195"/>
      <c r="J87" s="117">
        <f>IF((J68+J69+J70+J71+J72+J73++J74+J75+J76+J77+J78+J79+J80+J81+J82+J83+J84+J85+J86)&gt;3,"3,00",(J68+J69+J70+J71+J72+J73+J74+J75+J76+J77+J78+J79+J80+J81+J82+J83+J84+J85+J86))</f>
        <v>0</v>
      </c>
      <c r="K87" s="118"/>
    </row>
    <row r="88" spans="1:15" ht="13.5" thickBot="1" x14ac:dyDescent="0.25">
      <c r="B88" s="162" t="s">
        <v>70</v>
      </c>
      <c r="C88" s="165"/>
      <c r="D88" s="165"/>
      <c r="E88" s="165"/>
      <c r="F88" s="165"/>
      <c r="G88" s="165"/>
      <c r="H88" s="165"/>
      <c r="I88" s="165"/>
      <c r="J88" s="165"/>
      <c r="K88" s="166"/>
      <c r="O88" s="114" t="s">
        <v>20</v>
      </c>
    </row>
    <row r="89" spans="1:15" ht="34.5" thickBot="1" x14ac:dyDescent="0.25">
      <c r="A89" s="63" t="s">
        <v>7</v>
      </c>
      <c r="B89" s="167" t="s">
        <v>50</v>
      </c>
      <c r="C89" s="167"/>
      <c r="D89" s="167"/>
      <c r="E89" s="168" t="s">
        <v>51</v>
      </c>
      <c r="F89" s="152"/>
      <c r="G89" s="64" t="s">
        <v>52</v>
      </c>
      <c r="H89" s="65"/>
      <c r="J89" s="66" t="s">
        <v>16</v>
      </c>
      <c r="K89" s="169" t="s">
        <v>17</v>
      </c>
    </row>
    <row r="90" spans="1:15" ht="15" x14ac:dyDescent="0.2">
      <c r="A90" s="67"/>
      <c r="B90" s="155"/>
      <c r="C90" s="156"/>
      <c r="D90" s="157"/>
      <c r="E90" s="145"/>
      <c r="F90" s="146"/>
      <c r="G90" s="68"/>
      <c r="J90" s="69" t="str">
        <f>IF(G90="Titulació universitària","1,00",IF(G90="Garu superior FP","0,20","0,00"))</f>
        <v>0,00</v>
      </c>
      <c r="K90" s="154"/>
      <c r="M90" s="114" t="s">
        <v>71</v>
      </c>
    </row>
    <row r="91" spans="1:15" x14ac:dyDescent="0.2">
      <c r="A91" s="67"/>
      <c r="B91" s="144"/>
      <c r="C91" s="145"/>
      <c r="D91" s="146"/>
      <c r="E91" s="144"/>
      <c r="F91" s="146"/>
      <c r="G91" s="68"/>
      <c r="J91" s="69" t="str">
        <f t="shared" ref="J91:J96" si="4">IF(G91="Titulació universitària","1,00",IF(G91="Garu superior FP","0,20","0,00"))</f>
        <v>0,00</v>
      </c>
      <c r="K91" s="70"/>
      <c r="L91" s="115"/>
      <c r="M91" s="114" t="s">
        <v>72</v>
      </c>
    </row>
    <row r="92" spans="1:15" x14ac:dyDescent="0.2">
      <c r="A92" s="67"/>
      <c r="B92" s="158"/>
      <c r="C92" s="158"/>
      <c r="D92" s="158"/>
      <c r="E92" s="144"/>
      <c r="F92" s="146"/>
      <c r="G92" s="68"/>
      <c r="J92" s="69" t="str">
        <f t="shared" si="4"/>
        <v>0,00</v>
      </c>
      <c r="K92" s="70"/>
    </row>
    <row r="93" spans="1:15" x14ac:dyDescent="0.2">
      <c r="A93" s="67"/>
      <c r="B93" s="158"/>
      <c r="C93" s="158"/>
      <c r="D93" s="158"/>
      <c r="E93" s="144"/>
      <c r="F93" s="146"/>
      <c r="G93" s="68"/>
      <c r="J93" s="69" t="str">
        <f t="shared" si="4"/>
        <v>0,00</v>
      </c>
      <c r="K93" s="70"/>
    </row>
    <row r="94" spans="1:15" x14ac:dyDescent="0.2">
      <c r="A94" s="67"/>
      <c r="B94" s="158"/>
      <c r="C94" s="158"/>
      <c r="D94" s="158"/>
      <c r="E94" s="144"/>
      <c r="F94" s="146"/>
      <c r="G94" s="68"/>
      <c r="J94" s="69" t="str">
        <f t="shared" si="4"/>
        <v>0,00</v>
      </c>
      <c r="K94" s="70"/>
    </row>
    <row r="95" spans="1:15" x14ac:dyDescent="0.2">
      <c r="A95" s="67"/>
      <c r="B95" s="158"/>
      <c r="C95" s="158"/>
      <c r="D95" s="158"/>
      <c r="E95" s="144"/>
      <c r="F95" s="146"/>
      <c r="G95" s="68"/>
      <c r="J95" s="69" t="str">
        <f t="shared" si="4"/>
        <v>0,00</v>
      </c>
      <c r="K95" s="70"/>
    </row>
    <row r="96" spans="1:15" ht="13.5" thickBot="1" x14ac:dyDescent="0.25">
      <c r="A96" s="36"/>
      <c r="B96" s="158"/>
      <c r="C96" s="158"/>
      <c r="D96" s="158"/>
      <c r="E96" s="71"/>
      <c r="F96" s="72"/>
      <c r="G96" s="68"/>
      <c r="J96" s="69" t="str">
        <f t="shared" si="4"/>
        <v>0,00</v>
      </c>
      <c r="K96" s="70"/>
    </row>
    <row r="97" spans="1:15" ht="15" customHeight="1" thickBot="1" x14ac:dyDescent="0.25">
      <c r="G97" s="147" t="s">
        <v>27</v>
      </c>
      <c r="H97" s="147"/>
      <c r="I97" s="147"/>
      <c r="J97" s="48">
        <f>IF((J90+J91+J92+J93+J94+J95+J96)&gt;2,"2,00",(J90+J91+J92+J93+J94+J95+J96))</f>
        <v>0</v>
      </c>
      <c r="K97" s="62"/>
    </row>
    <row r="98" spans="1:15" ht="15" customHeight="1" x14ac:dyDescent="0.2">
      <c r="G98" s="53"/>
      <c r="H98" s="53"/>
      <c r="I98" s="53"/>
      <c r="J98" s="51"/>
      <c r="K98" s="73"/>
    </row>
    <row r="99" spans="1:15" ht="13.5" thickBot="1" x14ac:dyDescent="0.25">
      <c r="B99" s="162" t="s">
        <v>73</v>
      </c>
      <c r="C99" s="165"/>
      <c r="D99" s="165"/>
      <c r="E99" s="165"/>
      <c r="F99" s="165"/>
      <c r="G99" s="165"/>
      <c r="H99" s="165"/>
      <c r="I99" s="165"/>
      <c r="J99" s="165"/>
      <c r="K99" s="166"/>
      <c r="O99" s="114" t="s">
        <v>20</v>
      </c>
    </row>
    <row r="100" spans="1:15" ht="34.5" thickBot="1" x14ac:dyDescent="0.25">
      <c r="A100" s="63" t="s">
        <v>7</v>
      </c>
      <c r="B100" s="167" t="s">
        <v>50</v>
      </c>
      <c r="C100" s="167"/>
      <c r="D100" s="167"/>
      <c r="E100" s="168" t="s">
        <v>51</v>
      </c>
      <c r="F100" s="152"/>
      <c r="G100" s="64" t="s">
        <v>52</v>
      </c>
      <c r="H100" s="65"/>
      <c r="J100" s="66" t="s">
        <v>16</v>
      </c>
      <c r="K100" s="169" t="s">
        <v>17</v>
      </c>
    </row>
    <row r="101" spans="1:15" ht="15" x14ac:dyDescent="0.2">
      <c r="A101" s="67"/>
      <c r="B101" s="155"/>
      <c r="C101" s="156"/>
      <c r="D101" s="157"/>
      <c r="E101" s="145"/>
      <c r="F101" s="146"/>
      <c r="G101" s="68"/>
      <c r="J101" s="69" t="str">
        <f>IF(G101="Màsters entre 60 i 120 crèdits","2,00",IF(G101="Cursos Post-grau entre 30 i 60 crèdtis","1,00","0,00"))</f>
        <v>0,00</v>
      </c>
      <c r="K101" s="154"/>
      <c r="M101" s="114" t="s">
        <v>74</v>
      </c>
    </row>
    <row r="102" spans="1:15" x14ac:dyDescent="0.2">
      <c r="A102" s="67"/>
      <c r="B102" s="144"/>
      <c r="C102" s="145"/>
      <c r="D102" s="146"/>
      <c r="E102" s="144"/>
      <c r="F102" s="146"/>
      <c r="G102" s="68"/>
      <c r="J102" s="69" t="str">
        <f t="shared" ref="J102:J104" si="5">IF(G102="Màsters entre 60 i 120 crèdits","2,00",IF(G102="Cursos Post-grau entre 30 i 60 crèdits","1,00","0,00"))</f>
        <v>0,00</v>
      </c>
      <c r="K102" s="70"/>
      <c r="L102" s="115"/>
      <c r="M102" s="114" t="s">
        <v>75</v>
      </c>
    </row>
    <row r="103" spans="1:15" x14ac:dyDescent="0.2">
      <c r="A103" s="67"/>
      <c r="B103" s="158"/>
      <c r="C103" s="158"/>
      <c r="D103" s="158"/>
      <c r="E103" s="144"/>
      <c r="F103" s="146"/>
      <c r="G103" s="68"/>
      <c r="J103" s="69" t="str">
        <f t="shared" si="5"/>
        <v>0,00</v>
      </c>
      <c r="K103" s="70"/>
    </row>
    <row r="104" spans="1:15" ht="13.5" thickBot="1" x14ac:dyDescent="0.25">
      <c r="A104" s="67"/>
      <c r="B104" s="158"/>
      <c r="C104" s="158"/>
      <c r="D104" s="158"/>
      <c r="E104" s="144"/>
      <c r="F104" s="146"/>
      <c r="G104" s="68"/>
      <c r="J104" s="69" t="str">
        <f t="shared" si="5"/>
        <v>0,00</v>
      </c>
      <c r="K104" s="70"/>
    </row>
    <row r="105" spans="1:15" ht="15" customHeight="1" thickBot="1" x14ac:dyDescent="0.25">
      <c r="G105" s="147" t="s">
        <v>27</v>
      </c>
      <c r="H105" s="147"/>
      <c r="I105" s="147"/>
      <c r="J105" s="48">
        <f>IF((J101+J102+J103+J104)&gt;3,"3,00",(J101+J102+J103+J104))</f>
        <v>0</v>
      </c>
      <c r="K105" s="62"/>
    </row>
    <row r="106" spans="1:15" ht="15" customHeight="1" thickBot="1" x14ac:dyDescent="0.25">
      <c r="G106" s="53"/>
      <c r="H106" s="53"/>
      <c r="I106" s="53"/>
      <c r="J106" s="51"/>
      <c r="K106" s="73"/>
    </row>
    <row r="107" spans="1:15" ht="15" customHeight="1" thickBot="1" x14ac:dyDescent="0.25">
      <c r="A107" s="197"/>
      <c r="B107" s="198"/>
      <c r="C107" s="198"/>
      <c r="D107" s="198"/>
      <c r="E107" s="198"/>
      <c r="F107" s="199"/>
      <c r="G107" s="196" t="s">
        <v>76</v>
      </c>
      <c r="H107" s="196"/>
      <c r="I107" s="196"/>
      <c r="J107" s="119">
        <f>IF((J87+J97+J105)&gt;8,"8,00",(J87+J97+J105))</f>
        <v>0</v>
      </c>
      <c r="K107" s="120"/>
    </row>
    <row r="108" spans="1:15" ht="15" hidden="1" customHeight="1" x14ac:dyDescent="0.2">
      <c r="B108" s="200" t="s">
        <v>29</v>
      </c>
      <c r="C108" s="201"/>
      <c r="G108" s="53"/>
      <c r="H108" s="53"/>
      <c r="I108" s="53"/>
      <c r="J108" s="51"/>
      <c r="K108" s="73"/>
      <c r="M108" s="114" t="s">
        <v>28</v>
      </c>
    </row>
    <row r="109" spans="1:15" ht="15" hidden="1" customHeight="1" x14ac:dyDescent="0.2">
      <c r="A109" s="28"/>
      <c r="B109" s="144" t="s">
        <v>30</v>
      </c>
      <c r="C109" s="146"/>
      <c r="D109" s="144" t="s">
        <v>31</v>
      </c>
      <c r="E109" s="146"/>
      <c r="F109" s="34"/>
      <c r="G109" s="1"/>
      <c r="H109" s="53"/>
      <c r="I109" s="53"/>
      <c r="J109" s="69" t="s">
        <v>16</v>
      </c>
      <c r="K109" s="74" t="s">
        <v>17</v>
      </c>
    </row>
    <row r="110" spans="1:15" ht="15" hidden="1" customHeight="1" x14ac:dyDescent="0.2">
      <c r="A110" s="28"/>
      <c r="B110" s="144"/>
      <c r="C110" s="146"/>
      <c r="D110" s="144"/>
      <c r="E110" s="146"/>
      <c r="F110" s="34"/>
      <c r="G110" s="1"/>
      <c r="H110" s="53"/>
      <c r="I110" s="53"/>
      <c r="J110" s="75" t="str">
        <f>IF(B110="Master oficial","1,00",IF(B110="Graduat","0,75","0,00"))</f>
        <v>0,00</v>
      </c>
      <c r="K110" s="76"/>
    </row>
    <row r="111" spans="1:15" ht="12.75" hidden="1" customHeight="1" x14ac:dyDescent="0.2">
      <c r="A111" s="28"/>
      <c r="B111" s="144"/>
      <c r="C111" s="146"/>
      <c r="D111" s="144"/>
      <c r="E111" s="146"/>
      <c r="F111" s="34"/>
      <c r="G111" s="1"/>
      <c r="H111" s="53"/>
      <c r="I111" s="53"/>
      <c r="J111" s="75" t="str">
        <f t="shared" ref="J111:J112" si="6">IF(B111="Master oficial","1,00",IF(B111="Graduat","0,75","0,00"))</f>
        <v>0,00</v>
      </c>
      <c r="K111" s="76"/>
    </row>
    <row r="112" spans="1:15" ht="12.75" hidden="1" customHeight="1" x14ac:dyDescent="0.2">
      <c r="A112" s="28"/>
      <c r="B112" s="144"/>
      <c r="C112" s="146"/>
      <c r="D112" s="144"/>
      <c r="E112" s="146"/>
      <c r="F112" s="34"/>
      <c r="G112" s="1"/>
      <c r="H112" s="53"/>
      <c r="I112" s="53"/>
      <c r="J112" s="75" t="str">
        <f t="shared" si="6"/>
        <v>0,00</v>
      </c>
      <c r="K112" s="76"/>
    </row>
    <row r="113" spans="1:17" ht="13.5" hidden="1" customHeight="1" thickBot="1" x14ac:dyDescent="0.25">
      <c r="B113" s="61"/>
      <c r="G113" s="190" t="s">
        <v>32</v>
      </c>
      <c r="H113" s="171"/>
      <c r="I113" s="172"/>
      <c r="J113" s="77">
        <f>IF((J110+J111+J112)&gt;2,"2,00",(J110+J111+J112))</f>
        <v>0</v>
      </c>
      <c r="K113" s="76"/>
    </row>
    <row r="114" spans="1:17" ht="13.5" thickBot="1" x14ac:dyDescent="0.25">
      <c r="B114" s="191" t="s">
        <v>77</v>
      </c>
      <c r="C114" s="192"/>
      <c r="D114" s="78"/>
      <c r="E114" s="79"/>
      <c r="G114" s="80"/>
      <c r="H114" s="81"/>
      <c r="J114" s="82"/>
      <c r="K114" s="60"/>
    </row>
    <row r="115" spans="1:17" ht="31.5" customHeight="1" thickBot="1" x14ac:dyDescent="0.25">
      <c r="A115" s="135" t="s">
        <v>7</v>
      </c>
      <c r="B115" s="193" t="s">
        <v>33</v>
      </c>
      <c r="C115" s="152"/>
      <c r="D115" s="83"/>
      <c r="E115" s="83"/>
      <c r="F115" s="83"/>
      <c r="G115" s="84"/>
      <c r="H115" s="85"/>
      <c r="I115" s="86"/>
      <c r="J115" s="87" t="s">
        <v>16</v>
      </c>
      <c r="K115" s="88" t="s">
        <v>17</v>
      </c>
      <c r="L115" s="116"/>
      <c r="N115" s="116"/>
    </row>
    <row r="116" spans="1:17" ht="15" customHeight="1" thickBot="1" x14ac:dyDescent="0.25">
      <c r="A116" s="36"/>
      <c r="B116" s="158"/>
      <c r="C116" s="158"/>
      <c r="G116" s="190" t="s">
        <v>34</v>
      </c>
      <c r="H116" s="171"/>
      <c r="I116" s="172"/>
      <c r="J116" s="123" t="str">
        <f>IF(B116="B1","0,25",IF(B116="C1","0,75",IF(B116="C2","1,00","0,00")))</f>
        <v>0,00</v>
      </c>
      <c r="K116" s="136"/>
      <c r="L116" s="116"/>
      <c r="M116" s="114" t="s">
        <v>36</v>
      </c>
      <c r="N116" s="116"/>
    </row>
    <row r="117" spans="1:17" ht="15" customHeight="1" x14ac:dyDescent="0.2">
      <c r="A117" s="132"/>
      <c r="B117" s="105"/>
      <c r="C117" s="105"/>
      <c r="G117" s="53"/>
      <c r="H117" s="53"/>
      <c r="I117" s="53"/>
      <c r="J117" s="133"/>
      <c r="K117" s="134"/>
      <c r="L117" s="116"/>
      <c r="M117" s="114" t="s">
        <v>38</v>
      </c>
      <c r="N117" s="116"/>
    </row>
    <row r="118" spans="1:17" ht="15" customHeight="1" thickBot="1" x14ac:dyDescent="0.25">
      <c r="A118" s="2"/>
      <c r="B118" s="194" t="s">
        <v>78</v>
      </c>
      <c r="C118" s="194"/>
      <c r="D118" s="78"/>
      <c r="E118" s="79"/>
      <c r="G118" s="80"/>
      <c r="H118" s="81"/>
      <c r="J118" s="179" t="s">
        <v>16</v>
      </c>
      <c r="K118" s="181" t="s">
        <v>17</v>
      </c>
      <c r="M118" s="114" t="s">
        <v>39</v>
      </c>
      <c r="N118" s="116"/>
    </row>
    <row r="119" spans="1:17" s="2" customFormat="1" ht="24.6" customHeight="1" thickBot="1" x14ac:dyDescent="0.25">
      <c r="A119" s="63" t="s">
        <v>7</v>
      </c>
      <c r="B119" s="183" t="s">
        <v>33</v>
      </c>
      <c r="C119" s="184"/>
      <c r="D119" s="89"/>
      <c r="E119" s="89"/>
      <c r="F119" s="89"/>
      <c r="G119" s="89"/>
      <c r="H119" s="89"/>
      <c r="I119" s="89"/>
      <c r="J119" s="180"/>
      <c r="K119" s="182"/>
      <c r="L119" s="114"/>
      <c r="M119" s="114"/>
      <c r="N119" s="114"/>
      <c r="O119" s="114"/>
      <c r="P119" s="114"/>
      <c r="Q119" s="1"/>
    </row>
    <row r="120" spans="1:17" s="2" customFormat="1" ht="18.600000000000001" customHeight="1" x14ac:dyDescent="0.2">
      <c r="A120" s="90"/>
      <c r="B120" s="34"/>
      <c r="C120" s="34"/>
      <c r="D120" s="89"/>
      <c r="E120" s="89"/>
      <c r="F120" s="89"/>
      <c r="G120" s="89"/>
      <c r="H120" s="89"/>
      <c r="I120" s="89"/>
      <c r="J120" s="69" t="str">
        <f>IF(C120="A2","0,25",IF(C120="B1","0,65",IF(C120="B2","0,75",IF(C120="C1","0,90",IF(C120="C2","1,00","0,00")))))</f>
        <v>0,00</v>
      </c>
      <c r="K120" s="70"/>
      <c r="L120" s="114"/>
      <c r="M120" s="114"/>
      <c r="N120" s="114" t="s">
        <v>35</v>
      </c>
      <c r="O120" s="114"/>
      <c r="P120" s="114"/>
      <c r="Q120" s="1"/>
    </row>
    <row r="121" spans="1:17" s="2" customFormat="1" ht="17.45" customHeight="1" x14ac:dyDescent="0.2">
      <c r="A121" s="90"/>
      <c r="B121" s="34"/>
      <c r="C121" s="34"/>
      <c r="D121" s="89"/>
      <c r="E121" s="89"/>
      <c r="F121" s="89"/>
      <c r="G121" s="89"/>
      <c r="H121" s="89"/>
      <c r="I121" s="89"/>
      <c r="J121" s="69" t="str">
        <f t="shared" ref="J121:J124" si="7">IF(C121="A2","0,25",IF(C121="B1","0,65",IF(C121="B2","0,75",IF(C121="C1","0,90",IF(C121="C2","1,00","0,00")))))</f>
        <v>0,00</v>
      </c>
      <c r="K121" s="70"/>
      <c r="L121" s="114"/>
      <c r="M121" s="114"/>
      <c r="N121" s="114" t="s">
        <v>36</v>
      </c>
      <c r="O121" s="114"/>
      <c r="P121" s="114"/>
      <c r="Q121" s="1"/>
    </row>
    <row r="122" spans="1:17" s="2" customFormat="1" ht="17.25" customHeight="1" x14ac:dyDescent="0.2">
      <c r="A122" s="112"/>
      <c r="B122" s="34"/>
      <c r="C122" s="34"/>
      <c r="D122" s="89"/>
      <c r="E122" s="89"/>
      <c r="F122" s="89"/>
      <c r="G122" s="89"/>
      <c r="H122" s="89"/>
      <c r="I122" s="89"/>
      <c r="J122" s="69" t="str">
        <f t="shared" si="7"/>
        <v>0,00</v>
      </c>
      <c r="K122" s="70"/>
      <c r="L122" s="114"/>
      <c r="M122" s="114"/>
      <c r="N122" s="114" t="s">
        <v>37</v>
      </c>
      <c r="O122" s="114"/>
      <c r="P122" s="114"/>
      <c r="Q122" s="1"/>
    </row>
    <row r="123" spans="1:17" s="2" customFormat="1" ht="17.25" customHeight="1" x14ac:dyDescent="0.2">
      <c r="A123" s="112"/>
      <c r="B123" s="34"/>
      <c r="C123" s="34"/>
      <c r="D123" s="89"/>
      <c r="E123" s="89"/>
      <c r="F123" s="89"/>
      <c r="G123" s="89"/>
      <c r="H123" s="89"/>
      <c r="I123" s="89"/>
      <c r="J123" s="69" t="str">
        <f t="shared" si="7"/>
        <v>0,00</v>
      </c>
      <c r="K123" s="70"/>
      <c r="L123" s="114"/>
      <c r="M123" s="114"/>
      <c r="N123" s="114" t="s">
        <v>38</v>
      </c>
      <c r="O123" s="114"/>
      <c r="P123" s="114"/>
      <c r="Q123" s="1"/>
    </row>
    <row r="124" spans="1:17" s="2" customFormat="1" ht="17.25" customHeight="1" thickBot="1" x14ac:dyDescent="0.25">
      <c r="A124" s="112"/>
      <c r="B124" s="34"/>
      <c r="C124" s="34"/>
      <c r="D124" s="89"/>
      <c r="E124" s="89"/>
      <c r="F124" s="89"/>
      <c r="G124" s="89"/>
      <c r="H124" s="89"/>
      <c r="I124" s="89"/>
      <c r="J124" s="69" t="str">
        <f t="shared" si="7"/>
        <v>0,00</v>
      </c>
      <c r="K124" s="70"/>
      <c r="L124" s="114"/>
      <c r="M124" s="114"/>
      <c r="N124" s="114" t="s">
        <v>39</v>
      </c>
      <c r="O124" s="114"/>
      <c r="P124" s="114"/>
      <c r="Q124" s="1"/>
    </row>
    <row r="125" spans="1:17" s="2" customFormat="1" ht="17.25" customHeight="1" thickBot="1" x14ac:dyDescent="0.25">
      <c r="A125" s="1"/>
      <c r="B125" s="1"/>
      <c r="C125" s="1"/>
      <c r="D125" s="89"/>
      <c r="E125" s="89"/>
      <c r="F125" s="89"/>
      <c r="G125" s="147" t="s">
        <v>40</v>
      </c>
      <c r="H125" s="147"/>
      <c r="I125" s="147"/>
      <c r="J125" s="121">
        <f>IF((J120+J121+J122+J123+J124)&gt;1,1,J120+J121+J122+J123+J124)</f>
        <v>0</v>
      </c>
      <c r="K125" s="137"/>
      <c r="L125" s="114"/>
      <c r="M125" s="114"/>
      <c r="N125" s="114"/>
      <c r="O125" s="114"/>
      <c r="P125" s="114"/>
      <c r="Q125" s="1"/>
    </row>
    <row r="126" spans="1:17" s="2" customFormat="1" ht="17.25" customHeight="1" thickBot="1" x14ac:dyDescent="0.25">
      <c r="A126" s="1"/>
      <c r="B126" s="1"/>
      <c r="C126" s="1"/>
      <c r="D126" s="89"/>
      <c r="E126" s="89"/>
      <c r="F126" s="89"/>
      <c r="G126" s="53"/>
      <c r="H126" s="53"/>
      <c r="I126" s="53"/>
      <c r="J126" s="133"/>
      <c r="K126" s="138"/>
      <c r="L126" s="114"/>
      <c r="M126" s="114"/>
      <c r="N126" s="114"/>
      <c r="O126" s="114"/>
      <c r="P126" s="114"/>
      <c r="Q126" s="1"/>
    </row>
    <row r="127" spans="1:17" s="6" customFormat="1" ht="15" x14ac:dyDescent="0.2">
      <c r="A127" s="1"/>
      <c r="B127" s="159" t="s">
        <v>86</v>
      </c>
      <c r="C127" s="160"/>
      <c r="D127" s="160"/>
      <c r="E127" s="160"/>
      <c r="F127" s="160"/>
      <c r="G127" s="160"/>
      <c r="H127" s="160"/>
      <c r="I127" s="160"/>
      <c r="J127" s="160"/>
      <c r="K127" s="161"/>
      <c r="L127" s="114"/>
      <c r="M127" s="114"/>
      <c r="N127" s="114"/>
      <c r="O127" s="114"/>
      <c r="P127" s="114"/>
    </row>
    <row r="128" spans="1:17" ht="13.5" thickBot="1" x14ac:dyDescent="0.25">
      <c r="B128" s="162" t="s">
        <v>87</v>
      </c>
      <c r="C128" s="163"/>
      <c r="D128" s="163"/>
      <c r="E128" s="163"/>
      <c r="F128" s="163"/>
      <c r="G128" s="163"/>
      <c r="H128" s="163"/>
      <c r="I128" s="163"/>
      <c r="J128" s="163"/>
      <c r="K128" s="164"/>
      <c r="O128" s="114" t="s">
        <v>20</v>
      </c>
    </row>
    <row r="129" spans="1:17" ht="34.5" thickBot="1" x14ac:dyDescent="0.25">
      <c r="A129" s="63" t="s">
        <v>7</v>
      </c>
      <c r="B129" s="148" t="s">
        <v>85</v>
      </c>
      <c r="C129" s="149"/>
      <c r="D129" s="150"/>
      <c r="E129" s="151"/>
      <c r="F129" s="152"/>
      <c r="G129" s="140" t="s">
        <v>79</v>
      </c>
      <c r="H129" s="65"/>
      <c r="J129" s="66" t="s">
        <v>16</v>
      </c>
      <c r="K129" s="153" t="s">
        <v>17</v>
      </c>
    </row>
    <row r="130" spans="1:17" ht="15" x14ac:dyDescent="0.2">
      <c r="A130" s="67"/>
      <c r="B130" s="155"/>
      <c r="C130" s="156"/>
      <c r="D130" s="157"/>
      <c r="E130" s="144"/>
      <c r="F130" s="146"/>
      <c r="G130" s="68"/>
      <c r="J130" s="69" t="str">
        <f>IF(G130="Participació congressos, jornades i conferències","0,10",IF(G130="Docència cursos de 2,5 o més hores","0,25",IF(G130="Docència cursos de 5,00 o més hores","0,50",IF(G130="Docència cursos de 7,5 o més hores","0,75",IF(G130="Docència cursos de 10 o més hores","1,00","0,00")))))</f>
        <v>0,00</v>
      </c>
      <c r="K130" s="154"/>
      <c r="O130" s="124" t="s">
        <v>24</v>
      </c>
    </row>
    <row r="131" spans="1:17" x14ac:dyDescent="0.2">
      <c r="A131" s="67"/>
      <c r="B131" s="144"/>
      <c r="C131" s="145"/>
      <c r="D131" s="146"/>
      <c r="E131" s="144"/>
      <c r="F131" s="146"/>
      <c r="G131" s="68"/>
      <c r="J131" s="69" t="str">
        <f t="shared" ref="J131:J135" si="8">IF(G131="Participació congressos, jornades i conferències","0,10",IF(G131="Docència cursos de 2,5 o més hores","0,25",IF(G131="Docència cursos de 5,00 o més hores","0,50",IF(G131="Docència cursos de 7,5 o més hores","0,75",IF(G131="Docència cursos de 10 o més hores","1,00","0,00")))))</f>
        <v>0,00</v>
      </c>
      <c r="K131" s="70"/>
      <c r="L131" s="115"/>
      <c r="M131" s="114" t="s">
        <v>80</v>
      </c>
      <c r="O131" s="124" t="s">
        <v>25</v>
      </c>
    </row>
    <row r="132" spans="1:17" x14ac:dyDescent="0.2">
      <c r="A132" s="67"/>
      <c r="B132" s="144"/>
      <c r="C132" s="145"/>
      <c r="D132" s="146"/>
      <c r="E132" s="144"/>
      <c r="F132" s="146"/>
      <c r="G132" s="68"/>
      <c r="J132" s="69" t="str">
        <f t="shared" si="8"/>
        <v>0,00</v>
      </c>
      <c r="K132" s="70"/>
      <c r="M132" s="114" t="s">
        <v>81</v>
      </c>
      <c r="O132" s="124" t="s">
        <v>26</v>
      </c>
    </row>
    <row r="133" spans="1:17" x14ac:dyDescent="0.2">
      <c r="A133" s="67"/>
      <c r="B133" s="144"/>
      <c r="C133" s="145"/>
      <c r="D133" s="146"/>
      <c r="E133" s="144"/>
      <c r="F133" s="146"/>
      <c r="G133" s="68"/>
      <c r="J133" s="69" t="str">
        <f t="shared" si="8"/>
        <v>0,00</v>
      </c>
      <c r="K133" s="70"/>
      <c r="M133" s="114" t="s">
        <v>82</v>
      </c>
      <c r="O133" s="124" t="s">
        <v>49</v>
      </c>
    </row>
    <row r="134" spans="1:17" x14ac:dyDescent="0.2">
      <c r="A134" s="67"/>
      <c r="B134" s="158"/>
      <c r="C134" s="158"/>
      <c r="D134" s="158"/>
      <c r="E134" s="144"/>
      <c r="F134" s="146"/>
      <c r="G134" s="68"/>
      <c r="J134" s="69" t="str">
        <f t="shared" si="8"/>
        <v>0,00</v>
      </c>
      <c r="K134" s="70"/>
      <c r="M134" s="114" t="s">
        <v>83</v>
      </c>
      <c r="O134" s="124"/>
    </row>
    <row r="135" spans="1:17" ht="13.5" thickBot="1" x14ac:dyDescent="0.25">
      <c r="A135" s="36"/>
      <c r="B135" s="158"/>
      <c r="C135" s="158"/>
      <c r="D135" s="158"/>
      <c r="E135" s="144"/>
      <c r="F135" s="146"/>
      <c r="G135" s="68"/>
      <c r="J135" s="69" t="str">
        <f t="shared" si="8"/>
        <v>0,00</v>
      </c>
      <c r="K135" s="70"/>
      <c r="M135" s="114" t="s">
        <v>84</v>
      </c>
      <c r="O135" s="124"/>
    </row>
    <row r="136" spans="1:17" ht="15" customHeight="1" thickBot="1" x14ac:dyDescent="0.25">
      <c r="A136" s="113"/>
      <c r="G136" s="147" t="s">
        <v>27</v>
      </c>
      <c r="H136" s="147"/>
      <c r="I136" s="147"/>
      <c r="J136" s="48">
        <f>IF((J130+J131+J132+J133+J134+J135)&gt;2,"2,00",(J130+J131+J132+J133+J134+J135))</f>
        <v>0</v>
      </c>
      <c r="K136" s="118"/>
    </row>
    <row r="137" spans="1:17" s="2" customFormat="1" ht="17.25" customHeight="1" x14ac:dyDescent="0.2">
      <c r="A137" s="1"/>
      <c r="B137" s="1"/>
      <c r="C137" s="1"/>
      <c r="D137" s="89"/>
      <c r="E137" s="89"/>
      <c r="F137" s="89"/>
      <c r="G137" s="53"/>
      <c r="H137" s="53"/>
      <c r="I137" s="53"/>
      <c r="J137" s="133"/>
      <c r="K137" s="138"/>
      <c r="L137" s="114"/>
      <c r="M137" s="114"/>
      <c r="N137" s="114"/>
      <c r="O137" s="114"/>
      <c r="P137" s="114"/>
      <c r="Q137" s="1"/>
    </row>
    <row r="138" spans="1:17" ht="13.5" thickBot="1" x14ac:dyDescent="0.25">
      <c r="B138" s="162" t="s">
        <v>88</v>
      </c>
      <c r="C138" s="163"/>
      <c r="D138" s="163"/>
      <c r="E138" s="163"/>
      <c r="F138" s="163"/>
      <c r="G138" s="163"/>
      <c r="H138" s="163"/>
      <c r="I138" s="163"/>
      <c r="J138" s="163"/>
      <c r="K138" s="164"/>
      <c r="O138" s="114" t="s">
        <v>20</v>
      </c>
    </row>
    <row r="139" spans="1:17" ht="36.75" thickBot="1" x14ac:dyDescent="0.25">
      <c r="A139" s="63" t="s">
        <v>7</v>
      </c>
      <c r="B139" s="148" t="s">
        <v>88</v>
      </c>
      <c r="C139" s="149"/>
      <c r="D139" s="150"/>
      <c r="E139" s="151"/>
      <c r="F139" s="152"/>
      <c r="G139" s="140" t="s">
        <v>89</v>
      </c>
      <c r="H139" s="65"/>
      <c r="J139" s="66" t="s">
        <v>16</v>
      </c>
      <c r="K139" s="153" t="s">
        <v>17</v>
      </c>
    </row>
    <row r="140" spans="1:17" ht="15" x14ac:dyDescent="0.2">
      <c r="A140" s="67"/>
      <c r="B140" s="155"/>
      <c r="C140" s="156"/>
      <c r="D140" s="157"/>
      <c r="E140" s="144"/>
      <c r="F140" s="146"/>
      <c r="G140" s="68"/>
      <c r="J140" s="69" t="str">
        <f>IF(G140="Publicació individual","0,10",IF(G140="Publicació compartida","0,00",IF(G140="Manual individual","2,00",IF(G140="Manual compartida","0,00","0,00"))))</f>
        <v>0,00</v>
      </c>
      <c r="K140" s="154"/>
      <c r="M140" s="114" t="s">
        <v>90</v>
      </c>
      <c r="O140" s="124" t="s">
        <v>24</v>
      </c>
    </row>
    <row r="141" spans="1:17" x14ac:dyDescent="0.2">
      <c r="A141" s="67"/>
      <c r="B141" s="144"/>
      <c r="C141" s="145"/>
      <c r="D141" s="146"/>
      <c r="E141" s="144"/>
      <c r="F141" s="146"/>
      <c r="G141" s="68"/>
      <c r="J141" s="69" t="str">
        <f t="shared" ref="J141:J144" si="9">IF(G141="Publicació individual","0,10",IF(G141="Publicació compartida","0,00",IF(G141="Manual individual","2,00",IF(G141="Manual compartida","0,00","0,00"))))</f>
        <v>0,00</v>
      </c>
      <c r="K141" s="70"/>
      <c r="L141" s="115"/>
      <c r="M141" s="114" t="s">
        <v>91</v>
      </c>
      <c r="O141" s="124" t="s">
        <v>25</v>
      </c>
    </row>
    <row r="142" spans="1:17" x14ac:dyDescent="0.2">
      <c r="A142" s="67"/>
      <c r="B142" s="144"/>
      <c r="C142" s="145"/>
      <c r="D142" s="146"/>
      <c r="E142" s="144"/>
      <c r="F142" s="146"/>
      <c r="G142" s="68"/>
      <c r="J142" s="69" t="str">
        <f t="shared" si="9"/>
        <v>0,00</v>
      </c>
      <c r="K142" s="70"/>
      <c r="M142" s="114" t="s">
        <v>92</v>
      </c>
      <c r="O142" s="124" t="s">
        <v>26</v>
      </c>
    </row>
    <row r="143" spans="1:17" x14ac:dyDescent="0.2">
      <c r="A143" s="67"/>
      <c r="B143" s="144"/>
      <c r="C143" s="145"/>
      <c r="D143" s="146"/>
      <c r="E143" s="144"/>
      <c r="F143" s="146"/>
      <c r="G143" s="68"/>
      <c r="J143" s="69" t="str">
        <f t="shared" si="9"/>
        <v>0,00</v>
      </c>
      <c r="K143" s="70"/>
      <c r="M143" s="114" t="s">
        <v>93</v>
      </c>
      <c r="O143" s="124" t="s">
        <v>26</v>
      </c>
    </row>
    <row r="144" spans="1:17" ht="13.5" thickBot="1" x14ac:dyDescent="0.25">
      <c r="A144" s="67"/>
      <c r="B144" s="144"/>
      <c r="C144" s="145"/>
      <c r="D144" s="146"/>
      <c r="E144" s="144"/>
      <c r="F144" s="146"/>
      <c r="G144" s="68"/>
      <c r="J144" s="69" t="str">
        <f t="shared" si="9"/>
        <v>0,00</v>
      </c>
      <c r="K144" s="70"/>
      <c r="O144" s="124" t="s">
        <v>26</v>
      </c>
    </row>
    <row r="145" spans="1:17" ht="15" customHeight="1" thickBot="1" x14ac:dyDescent="0.25">
      <c r="A145" s="113"/>
      <c r="G145" s="147" t="s">
        <v>27</v>
      </c>
      <c r="H145" s="147"/>
      <c r="I145" s="147"/>
      <c r="J145" s="48">
        <f>IF((J140+J141+J142+J143+J144)&gt;2,"2,00",(J140+J141+J142+J143+J144))</f>
        <v>0</v>
      </c>
      <c r="K145" s="118"/>
    </row>
    <row r="146" spans="1:17" s="2" customFormat="1" ht="17.25" customHeight="1" thickBot="1" x14ac:dyDescent="0.25">
      <c r="A146" s="1"/>
      <c r="B146" s="1"/>
      <c r="C146" s="1"/>
      <c r="D146" s="89"/>
      <c r="E146" s="89"/>
      <c r="F146" s="89"/>
      <c r="G146" s="53"/>
      <c r="H146" s="53"/>
      <c r="I146" s="53"/>
      <c r="J146" s="133"/>
      <c r="K146" s="138"/>
      <c r="L146" s="114"/>
      <c r="M146" s="114"/>
      <c r="N146" s="114"/>
      <c r="O146" s="114"/>
      <c r="P146" s="114"/>
      <c r="Q146" s="1"/>
    </row>
    <row r="147" spans="1:17" ht="15" customHeight="1" thickBot="1" x14ac:dyDescent="0.25">
      <c r="A147" s="141" t="s">
        <v>94</v>
      </c>
      <c r="B147" s="142"/>
      <c r="C147" s="142"/>
      <c r="D147" s="142"/>
      <c r="E147" s="142"/>
      <c r="F147" s="142"/>
      <c r="G147" s="142"/>
      <c r="H147" s="142"/>
      <c r="I147" s="143"/>
      <c r="J147" s="119">
        <f>IF((J136+J145)&gt;2,"2,00",(J136+J145))</f>
        <v>0</v>
      </c>
      <c r="K147" s="120"/>
    </row>
    <row r="148" spans="1:17" ht="13.5" thickBot="1" x14ac:dyDescent="0.25">
      <c r="A148" s="2"/>
      <c r="B148" s="89"/>
      <c r="C148" s="89"/>
      <c r="D148" s="89"/>
      <c r="E148" s="89"/>
      <c r="F148" s="89"/>
      <c r="G148" s="53"/>
      <c r="H148" s="53"/>
      <c r="I148" s="53"/>
      <c r="J148" s="51"/>
      <c r="K148" s="139"/>
    </row>
    <row r="149" spans="1:17" ht="13.5" customHeight="1" thickBot="1" x14ac:dyDescent="0.25">
      <c r="F149" s="185" t="s">
        <v>58</v>
      </c>
      <c r="G149" s="186"/>
      <c r="H149" s="186"/>
      <c r="I149" s="187"/>
      <c r="J149" s="188">
        <f>J63+J107+J116+J125+J147</f>
        <v>0</v>
      </c>
      <c r="K149" s="189"/>
    </row>
    <row r="150" spans="1:17" x14ac:dyDescent="0.2">
      <c r="B150" s="89"/>
      <c r="C150" s="89"/>
      <c r="D150" s="89"/>
      <c r="E150" s="89"/>
      <c r="F150" s="89"/>
      <c r="G150" s="89"/>
      <c r="H150" s="89"/>
      <c r="I150" s="89"/>
      <c r="J150" s="89"/>
      <c r="K150" s="91"/>
    </row>
    <row r="151" spans="1:17" ht="3" customHeight="1" x14ac:dyDescent="0.2">
      <c r="B151" s="89"/>
      <c r="C151" s="89"/>
      <c r="D151" s="89"/>
      <c r="E151" s="89"/>
      <c r="F151" s="89"/>
      <c r="G151" s="89"/>
      <c r="H151" s="89"/>
      <c r="I151" s="89"/>
      <c r="J151" s="89"/>
      <c r="K151" s="91"/>
    </row>
    <row r="152" spans="1:17" ht="12.75" customHeight="1" thickBot="1" x14ac:dyDescent="0.25">
      <c r="B152" s="89"/>
      <c r="C152" s="89"/>
      <c r="D152" s="89"/>
      <c r="E152" s="89"/>
      <c r="F152" s="89"/>
      <c r="G152" s="89"/>
      <c r="H152" s="89"/>
      <c r="I152" s="89"/>
      <c r="J152" s="89"/>
      <c r="K152" s="91"/>
    </row>
    <row r="153" spans="1:17" ht="18" customHeight="1" thickBot="1" x14ac:dyDescent="0.25">
      <c r="B153" s="8" t="s">
        <v>41</v>
      </c>
      <c r="C153" s="92"/>
      <c r="D153" s="92"/>
      <c r="E153" s="92"/>
      <c r="F153" s="93"/>
      <c r="G153" s="94"/>
      <c r="H153" s="95"/>
      <c r="I153" s="95"/>
      <c r="J153" s="96"/>
      <c r="K153" s="97"/>
    </row>
    <row r="154" spans="1:17" ht="6.75" customHeight="1" x14ac:dyDescent="0.2">
      <c r="B154" s="173" t="s">
        <v>42</v>
      </c>
      <c r="C154" s="174"/>
      <c r="D154" s="174"/>
      <c r="E154" s="174"/>
      <c r="F154" s="174"/>
      <c r="G154" s="174"/>
      <c r="H154" s="174"/>
      <c r="I154" s="174"/>
      <c r="J154" s="174"/>
      <c r="K154" s="175"/>
    </row>
    <row r="155" spans="1:17" ht="18" customHeight="1" x14ac:dyDescent="0.2">
      <c r="B155" s="176"/>
      <c r="C155" s="177"/>
      <c r="D155" s="177"/>
      <c r="E155" s="177"/>
      <c r="F155" s="177"/>
      <c r="G155" s="177"/>
      <c r="H155" s="177"/>
      <c r="I155" s="177"/>
      <c r="J155" s="177"/>
      <c r="K155" s="178"/>
    </row>
    <row r="156" spans="1:17" x14ac:dyDescent="0.2">
      <c r="B156" s="176"/>
      <c r="C156" s="177"/>
      <c r="D156" s="177"/>
      <c r="E156" s="177"/>
      <c r="F156" s="177"/>
      <c r="G156" s="177"/>
      <c r="H156" s="177"/>
      <c r="I156" s="177"/>
      <c r="J156" s="177"/>
      <c r="K156" s="178"/>
    </row>
    <row r="157" spans="1:17" x14ac:dyDescent="0.2">
      <c r="B157" s="176"/>
      <c r="C157" s="177"/>
      <c r="D157" s="177"/>
      <c r="E157" s="177"/>
      <c r="F157" s="177"/>
      <c r="G157" s="177"/>
      <c r="H157" s="177"/>
      <c r="I157" s="177"/>
      <c r="J157" s="177"/>
      <c r="K157" s="178"/>
    </row>
    <row r="158" spans="1:17" x14ac:dyDescent="0.2">
      <c r="B158" s="98" t="s">
        <v>43</v>
      </c>
      <c r="C158" s="99"/>
      <c r="D158" s="100" t="s">
        <v>44</v>
      </c>
      <c r="E158" s="100"/>
      <c r="F158" s="101"/>
      <c r="G158" s="102"/>
      <c r="H158" s="102"/>
      <c r="I158" s="102"/>
      <c r="J158" s="102"/>
      <c r="K158" s="103"/>
    </row>
    <row r="159" spans="1:17" x14ac:dyDescent="0.2">
      <c r="B159" s="98"/>
      <c r="F159" s="104"/>
      <c r="G159" s="105"/>
      <c r="H159" s="105"/>
      <c r="I159" s="105"/>
      <c r="J159" s="105"/>
      <c r="K159" s="106"/>
    </row>
    <row r="160" spans="1:17" x14ac:dyDescent="0.2">
      <c r="B160" s="61"/>
      <c r="F160" s="104"/>
      <c r="G160" s="105"/>
      <c r="H160" s="105"/>
      <c r="I160" s="105"/>
      <c r="J160" s="105"/>
      <c r="K160" s="106"/>
    </row>
    <row r="161" spans="2:11" ht="13.5" thickBot="1" x14ac:dyDescent="0.25">
      <c r="B161" s="94"/>
      <c r="C161" s="56"/>
      <c r="D161" s="56"/>
      <c r="E161" s="56"/>
      <c r="F161" s="107"/>
      <c r="G161" s="108"/>
      <c r="H161" s="108"/>
      <c r="I161" s="108"/>
      <c r="J161" s="108"/>
      <c r="K161" s="109"/>
    </row>
  </sheetData>
  <sheetProtection algorithmName="SHA-512" hashValue="3Q2hSZodfuKhbvg5PvVAuoIP2XXnzRbQm5g3uk2H9wfN47ZaqpWd4+C70rXrnziwjAQlOFaAxWbTAgRpoqc0bQ==" saltValue="RvKYWh3KhZbfM1+WUDz4yg==" spinCount="100000" sheet="1" objects="1" scenarios="1" insertRows="0" selectLockedCells="1"/>
  <dataConsolidate/>
  <mergeCells count="144">
    <mergeCell ref="C2:F2"/>
    <mergeCell ref="H2:I2"/>
    <mergeCell ref="D5:E5"/>
    <mergeCell ref="D6:E6"/>
    <mergeCell ref="B9:K9"/>
    <mergeCell ref="B10:K10"/>
    <mergeCell ref="B30:K30"/>
    <mergeCell ref="A44:G44"/>
    <mergeCell ref="G45:I45"/>
    <mergeCell ref="A24:G24"/>
    <mergeCell ref="G25:I25"/>
    <mergeCell ref="G26:I26"/>
    <mergeCell ref="B71:D71"/>
    <mergeCell ref="E71:F71"/>
    <mergeCell ref="G46:I46"/>
    <mergeCell ref="C63:I63"/>
    <mergeCell ref="B66:K66"/>
    <mergeCell ref="B67:D67"/>
    <mergeCell ref="E67:F67"/>
    <mergeCell ref="K67:K68"/>
    <mergeCell ref="B68:D68"/>
    <mergeCell ref="E68:F68"/>
    <mergeCell ref="B70:D70"/>
    <mergeCell ref="E70:F70"/>
    <mergeCell ref="B69:D69"/>
    <mergeCell ref="E69:F69"/>
    <mergeCell ref="B50:K50"/>
    <mergeCell ref="A60:G60"/>
    <mergeCell ref="E80:F80"/>
    <mergeCell ref="B72:D72"/>
    <mergeCell ref="E72:F72"/>
    <mergeCell ref="B73:D73"/>
    <mergeCell ref="E73:F73"/>
    <mergeCell ref="B74:D74"/>
    <mergeCell ref="B75:D75"/>
    <mergeCell ref="B76:D76"/>
    <mergeCell ref="B77:D77"/>
    <mergeCell ref="B78:D78"/>
    <mergeCell ref="B79:D79"/>
    <mergeCell ref="B80:D80"/>
    <mergeCell ref="D111:E111"/>
    <mergeCell ref="B112:C112"/>
    <mergeCell ref="D112:E112"/>
    <mergeCell ref="B108:C108"/>
    <mergeCell ref="B109:C109"/>
    <mergeCell ref="D109:E109"/>
    <mergeCell ref="B111:C111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8:K88"/>
    <mergeCell ref="B89:D89"/>
    <mergeCell ref="E89:F89"/>
    <mergeCell ref="K89:K90"/>
    <mergeCell ref="B90:D90"/>
    <mergeCell ref="E90:F90"/>
    <mergeCell ref="A107:F107"/>
    <mergeCell ref="G97:I97"/>
    <mergeCell ref="B94:D94"/>
    <mergeCell ref="E94:F94"/>
    <mergeCell ref="B95:D95"/>
    <mergeCell ref="E95:F95"/>
    <mergeCell ref="B96:D96"/>
    <mergeCell ref="B91:D91"/>
    <mergeCell ref="G61:I61"/>
    <mergeCell ref="E91:F91"/>
    <mergeCell ref="B92:D92"/>
    <mergeCell ref="E92:F92"/>
    <mergeCell ref="B93:D93"/>
    <mergeCell ref="E93:F93"/>
    <mergeCell ref="B154:K157"/>
    <mergeCell ref="B65:K65"/>
    <mergeCell ref="J118:J119"/>
    <mergeCell ref="K118:K119"/>
    <mergeCell ref="B119:C119"/>
    <mergeCell ref="G125:I125"/>
    <mergeCell ref="F149:I149"/>
    <mergeCell ref="J149:K149"/>
    <mergeCell ref="G113:I113"/>
    <mergeCell ref="B114:C114"/>
    <mergeCell ref="B115:C115"/>
    <mergeCell ref="B116:C116"/>
    <mergeCell ref="G116:I116"/>
    <mergeCell ref="B118:C118"/>
    <mergeCell ref="B110:C110"/>
    <mergeCell ref="D110:E110"/>
    <mergeCell ref="G87:I87"/>
    <mergeCell ref="G107:I107"/>
    <mergeCell ref="G105:I105"/>
    <mergeCell ref="B99:K99"/>
    <mergeCell ref="B100:D100"/>
    <mergeCell ref="E100:F100"/>
    <mergeCell ref="K100:K101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39:D139"/>
    <mergeCell ref="E139:F139"/>
    <mergeCell ref="K139:K140"/>
    <mergeCell ref="B140:D140"/>
    <mergeCell ref="E140:F140"/>
    <mergeCell ref="B135:D135"/>
    <mergeCell ref="E135:F135"/>
    <mergeCell ref="G136:I136"/>
    <mergeCell ref="B127:K127"/>
    <mergeCell ref="B138:K138"/>
    <mergeCell ref="B134:D134"/>
    <mergeCell ref="E134:F134"/>
    <mergeCell ref="B128:K128"/>
    <mergeCell ref="B129:D129"/>
    <mergeCell ref="E129:F129"/>
    <mergeCell ref="K129:K130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A147:I147"/>
    <mergeCell ref="B144:D144"/>
    <mergeCell ref="E144:F144"/>
    <mergeCell ref="G145:I145"/>
    <mergeCell ref="B141:D141"/>
    <mergeCell ref="E141:F141"/>
    <mergeCell ref="B142:D142"/>
    <mergeCell ref="E142:F142"/>
    <mergeCell ref="B143:D143"/>
    <mergeCell ref="E143:F143"/>
  </mergeCells>
  <dataValidations count="9">
    <dataValidation type="list" showInputMessage="1" showErrorMessage="1" sqref="B110:C112" xr:uid="{00000000-0002-0000-0000-000000000000}">
      <formula1>$M$87:$M$108</formula1>
    </dataValidation>
    <dataValidation showInputMessage="1" showErrorMessage="1" sqref="G109:G112 B109:C109" xr:uid="{00000000-0002-0000-0000-000001000000}"/>
    <dataValidation type="list" showInputMessage="1" showErrorMessage="1" sqref="C120:C124" xr:uid="{00000000-0002-0000-0000-000004000000}">
      <formula1>$N$120:$N$124</formula1>
    </dataValidation>
    <dataValidation type="list" allowBlank="1" showInputMessage="1" showErrorMessage="1" sqref="G68:G86" xr:uid="{89E86DEC-7E05-4CBD-91A1-DF417F06F1D6}">
      <formula1>$M$69:$M$73</formula1>
    </dataValidation>
    <dataValidation type="list" showInputMessage="1" showErrorMessage="1" sqref="G90:G96" xr:uid="{E551916E-45FE-4543-AC22-1E9885C41BE7}">
      <formula1>$M$90:$M$91</formula1>
    </dataValidation>
    <dataValidation type="list" showInputMessage="1" showErrorMessage="1" sqref="G101:G104" xr:uid="{06626D07-9E2C-4360-BD41-5B2989F657F0}">
      <formula1>$M$101:$M$102</formula1>
    </dataValidation>
    <dataValidation type="list" allowBlank="1" showInputMessage="1" showErrorMessage="1" sqref="B116:C117" xr:uid="{00000000-0002-0000-0000-000003000000}">
      <formula1>$M$116:$M$118</formula1>
    </dataValidation>
    <dataValidation type="list" allowBlank="1" showInputMessage="1" showErrorMessage="1" sqref="G130:G135" xr:uid="{6375D8CE-5F61-460A-8AF1-6D2CAFE3C8AF}">
      <formula1>$M$131:$M$135</formula1>
    </dataValidation>
    <dataValidation type="list" allowBlank="1" showInputMessage="1" showErrorMessage="1" sqref="G140:G144" xr:uid="{F65EC8AC-8507-4E8D-B2B6-72DD53F3FBB0}">
      <formula1>$M$140:$M$143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65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dcterms:created xsi:type="dcterms:W3CDTF">2022-05-17T11:20:39Z</dcterms:created>
  <dcterms:modified xsi:type="dcterms:W3CDTF">2026-05-07T08:05:42Z</dcterms:modified>
</cp:coreProperties>
</file>