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AUTOBAREMACIÓ" sheetId="1" r:id="rId1"/>
  </sheets>
  <definedNames>
    <definedName name="_xlnm.Print_Area" localSheetId="0">AUTOBAREMACIÓ!$A$1:$K$152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8" i="1"/>
  <c r="J137"/>
  <c r="J136"/>
  <c r="J135"/>
  <c r="J134"/>
  <c r="J131"/>
  <c r="J130"/>
  <c r="J129"/>
  <c r="J125"/>
  <c r="J122"/>
  <c r="J121"/>
  <c r="J120"/>
  <c r="J119"/>
  <c r="J114"/>
  <c r="J113"/>
  <c r="J112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5"/>
  <c r="J115" s="1"/>
  <c r="J64"/>
  <c r="J63"/>
  <c r="J62"/>
  <c r="J61"/>
  <c r="J60"/>
  <c r="J59"/>
  <c r="J58"/>
  <c r="J57"/>
  <c r="J56"/>
  <c r="J55"/>
  <c r="I44"/>
  <c r="J44" s="1"/>
  <c r="J45" s="1"/>
  <c r="H44"/>
  <c r="H43"/>
  <c r="H42"/>
  <c r="H41"/>
  <c r="H40"/>
  <c r="H39"/>
  <c r="H38"/>
  <c r="H37"/>
  <c r="H36"/>
  <c r="H35"/>
  <c r="H34"/>
  <c r="H33"/>
  <c r="H32"/>
  <c r="I24"/>
  <c r="J24" s="1"/>
  <c r="J25" s="1"/>
  <c r="J49" s="1"/>
  <c r="H24"/>
  <c r="H23"/>
  <c r="H22"/>
  <c r="H21"/>
  <c r="H20"/>
  <c r="H19"/>
  <c r="H18"/>
  <c r="H17"/>
  <c r="H16"/>
  <c r="H15"/>
  <c r="H14"/>
  <c r="H13"/>
  <c r="J140" l="1"/>
</calcChain>
</file>

<file path=xl/sharedStrings.xml><?xml version="1.0" encoding="utf-8"?>
<sst xmlns="http://schemas.openxmlformats.org/spreadsheetml/2006/main" count="136" uniqueCount="83">
  <si>
    <t>CONVOCATÒRIA:</t>
  </si>
  <si>
    <t xml:space="preserve">Conv. 04/2023  Oficial Obrer/a </t>
  </si>
  <si>
    <t>EXPTE. Nº.</t>
  </si>
  <si>
    <t>3341/2023</t>
  </si>
  <si>
    <t>1. DADES DEL/DE LA SOL·LICITANT</t>
  </si>
  <si>
    <t>PRIMER COGNOM</t>
  </si>
  <si>
    <t>SEGUNDO COGNOM</t>
  </si>
  <si>
    <t>NOM</t>
  </si>
  <si>
    <t>DNI</t>
  </si>
  <si>
    <t>2. MÈRITS A VALORAR</t>
  </si>
  <si>
    <t>EXPERIÈNCIA professional (màx. 4,50 punts)</t>
  </si>
  <si>
    <t>Per cada mes complet de serveis prestats com Oficial de l’especialitat concreta (obrer/a)  (0,08 punts/mes) màx. 4,50 punts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</si>
  <si>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</si>
  <si>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</si>
  <si>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</si>
  <si>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</si>
  <si>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</si>
  <si>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</si>
  <si>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FIN.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</si>
  <si>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</si>
  <si>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</si>
  <si>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</si>
  <si>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</si>
  <si>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</si>
  <si>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</si>
  <si>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</si>
  <si>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</si>
  <si>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</si>
  <si>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Per cada mes complet de serveis prestats com Oficial en altra especialitat (medi ambient o jardineria; o palista / retros)  (0,04 punts/mes) màx. 2 punts</t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</si>
  <si>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</si>
  <si>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</si>
  <si>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TOTAL EXPERIÈNCIA PROFESSIONAL</t>
  </si>
  <si>
    <t>FORMACIÓ (màx. 5,50 punts)</t>
  </si>
  <si>
    <r>
      <rPr>
        <b/>
        <sz val="11"/>
        <rFont val="Calibri"/>
        <family val="2"/>
        <charset val="1"/>
      </rPr>
      <t xml:space="preserve">TITULACIÓ ACADÈMICA </t>
    </r>
    <r>
      <rPr>
        <b/>
        <i/>
        <sz val="11"/>
        <rFont val="Calibri"/>
        <family val="2"/>
        <charset val="1"/>
      </rPr>
      <t xml:space="preserve">diferent a la exigida </t>
    </r>
    <r>
      <rPr>
        <b/>
        <sz val="11"/>
        <rFont val="Calibri"/>
        <family val="2"/>
        <charset val="1"/>
      </rPr>
      <t xml:space="preserve"> I CURSOS (màx. 4,5 p.)</t>
    </r>
  </si>
  <si>
    <t xml:space="preserve"> </t>
  </si>
  <si>
    <t>TITULACIÓ SUPERIOR A LA PLAÇA A EXERCIR I RELACIONADA AMB EL PERFIL PROFESSIONAL  DE CADA ESPECIALITAT,  I CURSOS ESPECÍFICS  (màx. 4,50 p.)</t>
  </si>
  <si>
    <t>DENOMINACIÓ DEL TÍTOL / CURS específic</t>
  </si>
  <si>
    <t>Nivell / curs</t>
  </si>
  <si>
    <t>Grau mitjà o superior de FP indicat com a mèrit específic</t>
  </si>
  <si>
    <t>Per cada certificat de professionalitat</t>
  </si>
  <si>
    <t>Per cada curs específic (requisit esmenable)</t>
  </si>
  <si>
    <t>Per cada curs específic (si no és requisit)</t>
  </si>
  <si>
    <t>TOTAL</t>
  </si>
  <si>
    <t>Formació o titulacions en prevenció de riscos laborals (màx. 4,50 p.)</t>
  </si>
  <si>
    <t>DENOMINACIÓ DEL CURS</t>
  </si>
  <si>
    <t>ENTITAT CONVOCANT</t>
  </si>
  <si>
    <t>HORES</t>
  </si>
  <si>
    <t>5h a 19h</t>
  </si>
  <si>
    <t>20h a 49h</t>
  </si>
  <si>
    <t>50h a 150h</t>
  </si>
  <si>
    <t>151h o més</t>
  </si>
  <si>
    <t>Formació relacionada amb les funcions llocs (màx. 4,50 p.), diferent de les anteriors</t>
  </si>
  <si>
    <t>10h a 19h</t>
  </si>
  <si>
    <t>20h a 50h</t>
  </si>
  <si>
    <t>51h a 100h</t>
  </si>
  <si>
    <t>101h a 150h</t>
  </si>
  <si>
    <t>Carnets de conduir addicionals</t>
  </si>
  <si>
    <t>DENOMINACIÓ DEL CARNET</t>
  </si>
  <si>
    <t>VIGENT FINS</t>
  </si>
  <si>
    <t>Carnet de Conduir C</t>
  </si>
  <si>
    <t>Carnet de Conduir D</t>
  </si>
  <si>
    <t>TOTAL FORMACIÓ + CURSOS</t>
  </si>
  <si>
    <t>ALTRES TITULACIONS (màx. 2,00 p.)</t>
  </si>
  <si>
    <t>Graduat</t>
  </si>
  <si>
    <t>Titulació</t>
  </si>
  <si>
    <t>Nom</t>
  </si>
  <si>
    <t>TOTAL TITULACIONS</t>
  </si>
  <si>
    <t>CONEIXEMENTS DE VALENCIÀ (màx. 0,50 p.)</t>
  </si>
  <si>
    <t>CERTIFICAT</t>
  </si>
  <si>
    <t>Nivell Elemental/B1 o B2</t>
  </si>
  <si>
    <t>TOTAL VALENCIÀ</t>
  </si>
  <si>
    <t>Nivell Mitjà/C1</t>
  </si>
  <si>
    <t>ANGLES - CONEIXEMENTS IDIOMES COMUNIT. (màx. 0,5 p)</t>
  </si>
  <si>
    <t>Nivell d'ANGLÉS         -         Entitat certificadora</t>
  </si>
  <si>
    <t>B1</t>
  </si>
  <si>
    <t>B2</t>
  </si>
  <si>
    <t>TOTAL ANGLÉS</t>
  </si>
  <si>
    <t>ALTRES IDIOMES COMUNIT. (màx. 0,5 p)</t>
  </si>
  <si>
    <t>Nivell d'altres idiomes UE       -         Entitat certificadora</t>
  </si>
  <si>
    <t>TOTAL CONCURS</t>
  </si>
  <si>
    <t>3. DECLARACIÓ, LLOC, DATA I SIGNATURA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</si>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</sst>
</file>

<file path=xl/styles.xml><?xml version="1.0" encoding="utf-8"?>
<styleSheet xmlns="http://schemas.openxmlformats.org/spreadsheetml/2006/main">
  <numFmts count="4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</numFmts>
  <fonts count="25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b/>
      <i/>
      <sz val="11"/>
      <name val="Calibri"/>
      <family val="2"/>
      <charset val="1"/>
    </font>
    <font>
      <i/>
      <sz val="9"/>
      <name val="Cambria"/>
      <family val="1"/>
      <charset val="1"/>
    </font>
    <font>
      <sz val="11"/>
      <name val="Calibri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/>
      <sz val="9"/>
      <name val="Arial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FFC000"/>
        <bgColor rgb="FFFFCC00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165" fontId="24" fillId="0" borderId="0" applyBorder="0" applyProtection="0"/>
    <xf numFmtId="164" fontId="24" fillId="0" borderId="0" applyBorder="0" applyProtection="0"/>
    <xf numFmtId="0" fontId="1" fillId="0" borderId="0"/>
  </cellStyleXfs>
  <cellXfs count="158">
    <xf numFmtId="0" fontId="0" fillId="0" borderId="0" xfId="0"/>
    <xf numFmtId="0" fontId="5" fillId="2" borderId="1" xfId="0" applyFont="1" applyFill="1" applyBorder="1" applyAlignment="1" applyProtection="1">
      <alignment horizontal="right" vertical="center"/>
    </xf>
    <xf numFmtId="0" fontId="3" fillId="2" borderId="33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</xf>
    <xf numFmtId="1" fontId="6" fillId="0" borderId="15" xfId="0" applyNumberFormat="1" applyFont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166" fontId="3" fillId="0" borderId="18" xfId="1" applyNumberFormat="1" applyFont="1" applyBorder="1" applyAlignment="1" applyProtection="1">
      <alignment vertical="center"/>
      <protection locked="0"/>
    </xf>
    <xf numFmtId="167" fontId="3" fillId="0" borderId="18" xfId="0" applyNumberFormat="1" applyFont="1" applyBorder="1" applyAlignment="1" applyProtection="1">
      <alignment vertical="center"/>
      <protection locked="0"/>
    </xf>
    <xf numFmtId="167" fontId="3" fillId="0" borderId="18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2" fontId="4" fillId="0" borderId="21" xfId="0" applyNumberFormat="1" applyFont="1" applyBorder="1" applyAlignment="1" applyProtection="1">
      <alignment horizontal="right" vertical="center"/>
    </xf>
    <xf numFmtId="2" fontId="4" fillId="2" borderId="22" xfId="0" applyNumberFormat="1" applyFont="1" applyFill="1" applyBorder="1" applyAlignment="1" applyProtection="1">
      <alignment vertical="center"/>
    </xf>
    <xf numFmtId="2" fontId="3" fillId="0" borderId="0" xfId="0" applyNumberFormat="1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6" fontId="3" fillId="0" borderId="3" xfId="1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19" xfId="0" applyNumberFormat="1" applyFont="1" applyBorder="1" applyAlignment="1" applyProtection="1">
      <alignment horizontal="center" vertical="center"/>
    </xf>
    <xf numFmtId="2" fontId="4" fillId="0" borderId="24" xfId="0" applyNumberFormat="1" applyFont="1" applyBorder="1" applyAlignment="1" applyProtection="1">
      <alignment horizontal="right" vertical="center"/>
    </xf>
    <xf numFmtId="2" fontId="4" fillId="2" borderId="25" xfId="0" applyNumberFormat="1" applyFont="1" applyFill="1" applyBorder="1" applyAlignment="1" applyProtection="1">
      <alignment vertical="center"/>
    </xf>
    <xf numFmtId="1" fontId="4" fillId="2" borderId="3" xfId="0" applyNumberFormat="1" applyFont="1" applyFill="1" applyBorder="1" applyAlignment="1" applyProtection="1">
      <alignment vertical="center"/>
    </xf>
    <xf numFmtId="2" fontId="4" fillId="2" borderId="18" xfId="0" applyNumberFormat="1" applyFont="1" applyFill="1" applyBorder="1" applyAlignment="1" applyProtection="1">
      <alignment horizontal="center" vertical="center"/>
    </xf>
    <xf numFmtId="2" fontId="4" fillId="2" borderId="18" xfId="0" applyNumberFormat="1" applyFont="1" applyFill="1" applyBorder="1" applyAlignment="1" applyProtection="1">
      <alignment horizontal="right" vertical="center"/>
    </xf>
    <xf numFmtId="2" fontId="4" fillId="2" borderId="27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2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10" fillId="0" borderId="29" xfId="0" applyNumberFormat="1" applyFont="1" applyBorder="1" applyAlignment="1" applyProtection="1">
      <alignment vertical="center"/>
    </xf>
    <xf numFmtId="2" fontId="10" fillId="0" borderId="22" xfId="0" applyNumberFormat="1" applyFont="1" applyBorder="1" applyAlignment="1" applyProtection="1">
      <alignment vertical="center"/>
    </xf>
    <xf numFmtId="0" fontId="14" fillId="0" borderId="30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left" vertical="center"/>
    </xf>
    <xf numFmtId="2" fontId="10" fillId="0" borderId="31" xfId="0" applyNumberFormat="1" applyFont="1" applyBorder="1" applyAlignment="1" applyProtection="1">
      <alignment horizontal="right" vertical="center"/>
    </xf>
    <xf numFmtId="2" fontId="10" fillId="0" borderId="32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167" fontId="3" fillId="0" borderId="19" xfId="0" applyNumberFormat="1" applyFont="1" applyBorder="1" applyAlignment="1" applyProtection="1">
      <alignment vertical="center"/>
      <protection locked="0"/>
    </xf>
    <xf numFmtId="2" fontId="4" fillId="0" borderId="3" xfId="0" applyNumberFormat="1" applyFont="1" applyBorder="1" applyAlignment="1" applyProtection="1">
      <alignment horizontal="right" vertical="center"/>
    </xf>
    <xf numFmtId="2" fontId="4" fillId="2" borderId="35" xfId="0" applyNumberFormat="1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vertical="center"/>
      <protection locked="0"/>
    </xf>
    <xf numFmtId="2" fontId="10" fillId="0" borderId="12" xfId="0" applyNumberFormat="1" applyFont="1" applyBorder="1" applyAlignment="1" applyProtection="1">
      <alignment horizontal="right" vertical="center"/>
    </xf>
    <xf numFmtId="2" fontId="10" fillId="2" borderId="12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10" fillId="2" borderId="22" xfId="0" applyNumberFormat="1" applyFont="1" applyFill="1" applyBorder="1" applyAlignment="1" applyProtection="1">
      <alignment vertical="center"/>
    </xf>
    <xf numFmtId="2" fontId="4" fillId="2" borderId="3" xfId="0" applyNumberFormat="1" applyFont="1" applyFill="1" applyBorder="1" applyAlignment="1" applyProtection="1">
      <alignment vertical="center"/>
    </xf>
    <xf numFmtId="2" fontId="10" fillId="0" borderId="3" xfId="0" applyNumberFormat="1" applyFont="1" applyBorder="1" applyAlignment="1" applyProtection="1">
      <alignment horizontal="right" vertical="center"/>
    </xf>
    <xf numFmtId="2" fontId="10" fillId="2" borderId="3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2" fontId="10" fillId="0" borderId="36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1" fontId="6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right" vertical="center"/>
    </xf>
    <xf numFmtId="0" fontId="12" fillId="2" borderId="3" xfId="0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justify" vertical="center"/>
    </xf>
    <xf numFmtId="0" fontId="21" fillId="0" borderId="0" xfId="0" applyFont="1" applyAlignment="1" applyProtection="1">
      <alignment horizontal="justify" vertical="center"/>
    </xf>
    <xf numFmtId="2" fontId="10" fillId="0" borderId="2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vertical="center"/>
    </xf>
    <xf numFmtId="2" fontId="10" fillId="0" borderId="38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5" fillId="2" borderId="39" xfId="0" applyFont="1" applyFill="1" applyBorder="1" applyAlignment="1" applyProtection="1">
      <alignment vertical="center"/>
    </xf>
    <xf numFmtId="0" fontId="5" fillId="2" borderId="40" xfId="0" applyFont="1" applyFill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1" fontId="3" fillId="0" borderId="31" xfId="0" applyNumberFormat="1" applyFont="1" applyBorder="1" applyAlignment="1" applyProtection="1">
      <alignment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horizontal="right" vertical="center"/>
    </xf>
    <xf numFmtId="14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left" vertical="center"/>
    </xf>
    <xf numFmtId="0" fontId="7" fillId="5" borderId="3" xfId="0" applyFont="1" applyFill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2" fontId="23" fillId="0" borderId="1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justify" vertical="center" wrapText="1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68"/>
  <sheetViews>
    <sheetView showGridLines="0" tabSelected="1" zoomScale="110" zoomScaleNormal="110" workbookViewId="0">
      <selection activeCell="G90" sqref="G90"/>
    </sheetView>
  </sheetViews>
  <sheetFormatPr baseColWidth="10" defaultColWidth="11.42578125" defaultRowHeight="12.75"/>
  <cols>
    <col min="1" max="1" width="3.7109375" style="15" customWidth="1"/>
    <col min="2" max="2" width="23.85546875" style="16" customWidth="1"/>
    <col min="3" max="3" width="20.140625" style="16" customWidth="1"/>
    <col min="4" max="4" width="14.28515625" style="16" customWidth="1"/>
    <col min="5" max="5" width="7.7109375" style="16" customWidth="1"/>
    <col min="6" max="6" width="9.140625" style="16" customWidth="1"/>
    <col min="7" max="7" width="8.85546875" style="16" customWidth="1"/>
    <col min="8" max="8" width="7.85546875" style="17" customWidth="1"/>
    <col min="9" max="9" width="6.28515625" style="18" customWidth="1"/>
    <col min="10" max="10" width="9.140625" style="19" customWidth="1"/>
    <col min="11" max="11" width="3.42578125" style="19" customWidth="1"/>
    <col min="12" max="12" width="15.42578125" style="16" hidden="1" customWidth="1"/>
    <col min="13" max="13" width="17.28515625" style="16" hidden="1" customWidth="1"/>
    <col min="14" max="14" width="32" style="16" hidden="1" customWidth="1"/>
    <col min="15" max="15" width="11.42578125" style="16"/>
    <col min="16" max="1024" width="11.42578125" style="15"/>
  </cols>
  <sheetData>
    <row r="1" spans="1:17" ht="7.5" customHeight="1"/>
    <row r="2" spans="1:17" ht="43.5" customHeight="1">
      <c r="B2" s="20" t="s">
        <v>0</v>
      </c>
      <c r="C2" s="14" t="s">
        <v>1</v>
      </c>
      <c r="D2" s="14"/>
      <c r="E2" s="14"/>
      <c r="F2" s="14"/>
      <c r="G2" s="21" t="s">
        <v>2</v>
      </c>
      <c r="H2" s="13" t="s">
        <v>3</v>
      </c>
      <c r="I2" s="13"/>
    </row>
    <row r="3" spans="1:17" ht="2.25" customHeight="1"/>
    <row r="4" spans="1:17">
      <c r="B4" s="22" t="s">
        <v>4</v>
      </c>
      <c r="C4" s="23"/>
      <c r="D4" s="23"/>
      <c r="E4" s="23"/>
      <c r="F4" s="12"/>
      <c r="G4" s="12"/>
    </row>
    <row r="5" spans="1:17">
      <c r="B5" s="24" t="s">
        <v>5</v>
      </c>
      <c r="C5" s="25" t="s">
        <v>6</v>
      </c>
      <c r="D5" s="11" t="s">
        <v>7</v>
      </c>
      <c r="E5" s="11"/>
      <c r="F5" s="10" t="s">
        <v>8</v>
      </c>
      <c r="G5" s="10"/>
    </row>
    <row r="6" spans="1:17" ht="15" customHeight="1">
      <c r="B6" s="27"/>
      <c r="C6" s="28"/>
      <c r="D6" s="9"/>
      <c r="E6" s="9"/>
      <c r="F6" s="8"/>
      <c r="G6" s="8"/>
    </row>
    <row r="7" spans="1:17" ht="6" customHeight="1"/>
    <row r="8" spans="1:17">
      <c r="B8" s="29" t="s">
        <v>9</v>
      </c>
      <c r="C8" s="23"/>
      <c r="D8" s="23"/>
      <c r="E8" s="23"/>
      <c r="F8" s="30"/>
    </row>
    <row r="9" spans="1:17" s="31" customFormat="1" ht="15">
      <c r="A9" s="15"/>
      <c r="B9" s="7" t="s">
        <v>10</v>
      </c>
      <c r="C9" s="7"/>
      <c r="D9" s="7"/>
      <c r="E9" s="7"/>
      <c r="F9" s="7"/>
      <c r="G9" s="7"/>
      <c r="H9" s="7"/>
      <c r="I9" s="7"/>
      <c r="J9" s="7"/>
      <c r="K9" s="7"/>
      <c r="L9" s="16"/>
      <c r="M9" s="16"/>
      <c r="N9" s="16"/>
      <c r="O9" s="16"/>
    </row>
    <row r="10" spans="1:17" ht="21.75" customHeight="1">
      <c r="B10" s="6" t="s">
        <v>11</v>
      </c>
      <c r="C10" s="6"/>
      <c r="D10" s="6"/>
      <c r="E10" s="6"/>
      <c r="F10" s="6"/>
      <c r="G10" s="6"/>
      <c r="H10" s="6"/>
      <c r="I10" s="6"/>
      <c r="J10" s="6"/>
      <c r="K10" s="6"/>
    </row>
    <row r="11" spans="1:17" s="31" customFormat="1" ht="33.75">
      <c r="A11" s="32" t="s">
        <v>12</v>
      </c>
      <c r="B11" s="33" t="s">
        <v>13</v>
      </c>
      <c r="C11" s="34" t="s">
        <v>14</v>
      </c>
      <c r="D11" s="34" t="s">
        <v>15</v>
      </c>
      <c r="E11" s="35" t="s">
        <v>16</v>
      </c>
      <c r="F11" s="34" t="s">
        <v>17</v>
      </c>
      <c r="G11" s="34" t="s">
        <v>18</v>
      </c>
      <c r="H11" s="36" t="s">
        <v>19</v>
      </c>
      <c r="I11" s="37" t="s">
        <v>20</v>
      </c>
      <c r="J11" s="38" t="s">
        <v>21</v>
      </c>
      <c r="K11" s="38" t="s">
        <v>22</v>
      </c>
      <c r="L11" s="16"/>
      <c r="M11" s="16"/>
      <c r="N11" s="16"/>
      <c r="O11" s="16"/>
      <c r="P11" s="15"/>
      <c r="Q11" s="15"/>
    </row>
    <row r="12" spans="1:17" ht="15" hidden="1" customHeight="1">
      <c r="A12" s="39"/>
      <c r="B12" s="40"/>
      <c r="C12" s="41"/>
      <c r="D12" s="41"/>
      <c r="E12" s="42"/>
      <c r="F12" s="43"/>
      <c r="G12" s="44"/>
      <c r="H12" s="45"/>
      <c r="I12" s="46"/>
      <c r="J12" s="47"/>
      <c r="K12" s="48"/>
      <c r="L12" s="49"/>
    </row>
    <row r="13" spans="1:17" ht="15" customHeight="1">
      <c r="A13" s="50"/>
      <c r="B13" s="40"/>
      <c r="C13" s="40"/>
      <c r="D13" s="40"/>
      <c r="E13" s="51"/>
      <c r="F13" s="52"/>
      <c r="G13" s="53"/>
      <c r="H13" s="45">
        <f t="shared" ref="H13:H23" si="0">((((G13-F13+1)))*E13)</f>
        <v>0</v>
      </c>
      <c r="I13" s="54"/>
      <c r="J13" s="55"/>
      <c r="K13" s="48"/>
      <c r="L13" s="49"/>
    </row>
    <row r="14" spans="1:17" ht="15" customHeight="1">
      <c r="A14" s="50"/>
      <c r="B14" s="40"/>
      <c r="C14" s="40"/>
      <c r="D14" s="40"/>
      <c r="E14" s="51"/>
      <c r="F14" s="52"/>
      <c r="G14" s="53"/>
      <c r="H14" s="45">
        <f t="shared" si="0"/>
        <v>0</v>
      </c>
      <c r="I14" s="54"/>
      <c r="J14" s="55"/>
      <c r="K14" s="48"/>
      <c r="L14" s="49"/>
    </row>
    <row r="15" spans="1:17" ht="15" customHeight="1">
      <c r="A15" s="50"/>
      <c r="B15" s="40"/>
      <c r="C15" s="40"/>
      <c r="D15" s="40"/>
      <c r="E15" s="51"/>
      <c r="F15" s="52"/>
      <c r="G15" s="53"/>
      <c r="H15" s="45">
        <f t="shared" si="0"/>
        <v>0</v>
      </c>
      <c r="I15" s="54"/>
      <c r="J15" s="55"/>
      <c r="K15" s="48"/>
      <c r="L15" s="49"/>
    </row>
    <row r="16" spans="1:17" ht="15" customHeight="1">
      <c r="A16" s="50"/>
      <c r="B16" s="40"/>
      <c r="C16" s="40"/>
      <c r="D16" s="40"/>
      <c r="E16" s="51"/>
      <c r="F16" s="52"/>
      <c r="G16" s="53"/>
      <c r="H16" s="45">
        <f t="shared" si="0"/>
        <v>0</v>
      </c>
      <c r="I16" s="54"/>
      <c r="J16" s="55"/>
      <c r="K16" s="48"/>
      <c r="L16" s="49"/>
    </row>
    <row r="17" spans="1:17" ht="15" customHeight="1">
      <c r="A17" s="50"/>
      <c r="B17" s="40"/>
      <c r="C17" s="40"/>
      <c r="D17" s="40"/>
      <c r="E17" s="51"/>
      <c r="F17" s="52"/>
      <c r="G17" s="53"/>
      <c r="H17" s="45">
        <f t="shared" si="0"/>
        <v>0</v>
      </c>
      <c r="I17" s="54"/>
      <c r="J17" s="55"/>
      <c r="K17" s="48"/>
      <c r="L17" s="49"/>
    </row>
    <row r="18" spans="1:17" ht="15" customHeight="1">
      <c r="A18" s="50"/>
      <c r="B18" s="40"/>
      <c r="C18" s="40"/>
      <c r="D18" s="40"/>
      <c r="E18" s="51"/>
      <c r="F18" s="52"/>
      <c r="G18" s="53"/>
      <c r="H18" s="45">
        <f t="shared" si="0"/>
        <v>0</v>
      </c>
      <c r="I18" s="54"/>
      <c r="J18" s="55"/>
      <c r="K18" s="48"/>
    </row>
    <row r="19" spans="1:17" ht="15" customHeight="1">
      <c r="A19" s="50"/>
      <c r="B19" s="40"/>
      <c r="C19" s="40"/>
      <c r="D19" s="40"/>
      <c r="E19" s="51"/>
      <c r="F19" s="52"/>
      <c r="G19" s="53"/>
      <c r="H19" s="45">
        <f t="shared" si="0"/>
        <v>0</v>
      </c>
      <c r="I19" s="54"/>
      <c r="J19" s="55"/>
      <c r="K19" s="48"/>
    </row>
    <row r="20" spans="1:17" ht="15" customHeight="1">
      <c r="A20" s="50"/>
      <c r="B20" s="40"/>
      <c r="C20" s="40"/>
      <c r="D20" s="40"/>
      <c r="E20" s="51"/>
      <c r="F20" s="52"/>
      <c r="G20" s="53"/>
      <c r="H20" s="45">
        <f t="shared" si="0"/>
        <v>0</v>
      </c>
      <c r="I20" s="54"/>
      <c r="J20" s="55"/>
      <c r="K20" s="48"/>
    </row>
    <row r="21" spans="1:17" ht="15" customHeight="1">
      <c r="A21" s="50"/>
      <c r="B21" s="40"/>
      <c r="C21" s="40"/>
      <c r="D21" s="40"/>
      <c r="E21" s="51"/>
      <c r="F21" s="52"/>
      <c r="G21" s="53"/>
      <c r="H21" s="45">
        <f t="shared" si="0"/>
        <v>0</v>
      </c>
      <c r="I21" s="54"/>
      <c r="J21" s="55"/>
      <c r="K21" s="48"/>
    </row>
    <row r="22" spans="1:17" ht="15" customHeight="1">
      <c r="A22" s="50"/>
      <c r="B22" s="40"/>
      <c r="C22" s="40"/>
      <c r="D22" s="40"/>
      <c r="E22" s="51"/>
      <c r="F22" s="52"/>
      <c r="G22" s="53"/>
      <c r="H22" s="45">
        <f t="shared" si="0"/>
        <v>0</v>
      </c>
      <c r="I22" s="54"/>
      <c r="J22" s="55"/>
      <c r="K22" s="48"/>
    </row>
    <row r="23" spans="1:17" ht="15" customHeight="1">
      <c r="A23" s="50"/>
      <c r="B23" s="40"/>
      <c r="C23" s="40"/>
      <c r="D23" s="40"/>
      <c r="E23" s="51"/>
      <c r="F23" s="52"/>
      <c r="G23" s="53"/>
      <c r="H23" s="45">
        <f t="shared" si="0"/>
        <v>0</v>
      </c>
      <c r="I23" s="56"/>
      <c r="J23" s="57"/>
      <c r="K23" s="58"/>
    </row>
    <row r="24" spans="1:17" ht="15" customHeight="1">
      <c r="A24" s="5" t="s">
        <v>23</v>
      </c>
      <c r="B24" s="5"/>
      <c r="C24" s="5"/>
      <c r="D24" s="5"/>
      <c r="E24" s="5"/>
      <c r="F24" s="5"/>
      <c r="G24" s="5"/>
      <c r="H24" s="59">
        <f>SUM(H12:H23)</f>
        <v>0</v>
      </c>
      <c r="I24" s="60" t="str">
        <f>IF(H24&gt;=30,H24/30,"0")</f>
        <v>0</v>
      </c>
      <c r="J24" s="61">
        <f>IF(I24&lt;1,"0",(ROUNDDOWN(I24,0))*0.08)</f>
        <v>0</v>
      </c>
      <c r="K24" s="62"/>
    </row>
    <row r="25" spans="1:17" s="31" customFormat="1" ht="15" customHeight="1">
      <c r="A25" s="63"/>
      <c r="B25" s="63"/>
      <c r="C25" s="63"/>
      <c r="D25" s="63"/>
      <c r="E25" s="63"/>
      <c r="F25" s="63"/>
      <c r="G25" s="4" t="s">
        <v>24</v>
      </c>
      <c r="H25" s="4"/>
      <c r="I25" s="4"/>
      <c r="J25" s="64">
        <f>IF(SUM(J11:J24)&gt;4.5,"4,50",SUM(J11:J24))</f>
        <v>0</v>
      </c>
      <c r="K25" s="65"/>
      <c r="L25" s="16"/>
      <c r="M25" s="16"/>
      <c r="N25" s="16"/>
      <c r="O25" s="16"/>
      <c r="P25" s="15"/>
      <c r="Q25" s="15"/>
    </row>
    <row r="26" spans="1:17" s="31" customFormat="1" ht="13.5" customHeight="1">
      <c r="A26" s="15"/>
      <c r="B26" s="66" t="s">
        <v>25</v>
      </c>
      <c r="C26" s="67"/>
      <c r="D26" s="67"/>
      <c r="E26" s="67"/>
      <c r="F26" s="67"/>
      <c r="G26" s="3"/>
      <c r="H26" s="3"/>
      <c r="I26" s="3"/>
      <c r="J26" s="69"/>
      <c r="K26" s="70"/>
      <c r="L26" s="16"/>
      <c r="M26" s="16"/>
      <c r="N26" s="16"/>
      <c r="O26" s="16"/>
      <c r="P26" s="15"/>
      <c r="Q26" s="15"/>
    </row>
    <row r="27" spans="1:17" s="31" customFormat="1" ht="15" customHeight="1">
      <c r="A27" s="15"/>
      <c r="B27" s="66" t="s">
        <v>26</v>
      </c>
      <c r="C27" s="67"/>
      <c r="D27" s="67"/>
      <c r="E27" s="67"/>
      <c r="F27" s="67"/>
      <c r="G27" s="68"/>
      <c r="H27" s="68"/>
      <c r="I27" s="68"/>
      <c r="J27" s="69"/>
      <c r="K27" s="71"/>
      <c r="L27" s="16"/>
      <c r="M27" s="16"/>
      <c r="N27" s="16"/>
      <c r="O27" s="16"/>
      <c r="P27" s="15"/>
      <c r="Q27" s="15"/>
    </row>
    <row r="28" spans="1:17" s="31" customFormat="1" ht="17.25" customHeight="1">
      <c r="A28" s="15"/>
      <c r="B28" s="72" t="s">
        <v>27</v>
      </c>
      <c r="C28" s="73"/>
      <c r="D28" s="73"/>
      <c r="E28" s="73"/>
      <c r="F28" s="73"/>
      <c r="G28" s="74"/>
      <c r="H28" s="74"/>
      <c r="I28" s="74"/>
      <c r="J28" s="75"/>
      <c r="K28" s="76"/>
      <c r="L28" s="16"/>
      <c r="M28" s="16"/>
      <c r="N28" s="16"/>
      <c r="O28" s="16"/>
      <c r="P28" s="15"/>
      <c r="Q28" s="15"/>
    </row>
    <row r="29" spans="1:17" s="31" customFormat="1" ht="17.25" customHeight="1">
      <c r="A29" s="15"/>
      <c r="B29" s="66"/>
      <c r="C29" s="67"/>
      <c r="D29" s="67"/>
      <c r="E29" s="67"/>
      <c r="F29" s="67"/>
      <c r="G29" s="67"/>
      <c r="H29" s="77"/>
      <c r="I29" s="78"/>
      <c r="J29" s="79"/>
      <c r="K29" s="80"/>
      <c r="L29" s="16"/>
      <c r="M29" s="16"/>
      <c r="N29" s="16"/>
      <c r="O29" s="16"/>
      <c r="P29" s="15"/>
      <c r="Q29" s="15"/>
    </row>
    <row r="30" spans="1:17" ht="21.75" customHeight="1">
      <c r="B30" s="6" t="s">
        <v>28</v>
      </c>
      <c r="C30" s="6"/>
      <c r="D30" s="6"/>
      <c r="E30" s="6"/>
      <c r="F30" s="6"/>
      <c r="G30" s="6"/>
      <c r="H30" s="6"/>
      <c r="I30" s="6"/>
      <c r="J30" s="6"/>
      <c r="K30" s="6"/>
    </row>
    <row r="31" spans="1:17" s="31" customFormat="1" ht="33.75">
      <c r="A31" s="32" t="s">
        <v>12</v>
      </c>
      <c r="B31" s="33" t="s">
        <v>13</v>
      </c>
      <c r="C31" s="34" t="s">
        <v>14</v>
      </c>
      <c r="D31" s="34" t="s">
        <v>15</v>
      </c>
      <c r="E31" s="35" t="s">
        <v>16</v>
      </c>
      <c r="F31" s="34" t="s">
        <v>17</v>
      </c>
      <c r="G31" s="34" t="s">
        <v>18</v>
      </c>
      <c r="H31" s="36" t="s">
        <v>19</v>
      </c>
      <c r="I31" s="37" t="s">
        <v>20</v>
      </c>
      <c r="J31" s="38" t="s">
        <v>21</v>
      </c>
      <c r="K31" s="38" t="s">
        <v>22</v>
      </c>
      <c r="L31" s="16"/>
      <c r="M31" s="16"/>
      <c r="N31" s="16"/>
      <c r="O31" s="16"/>
      <c r="P31" s="15"/>
      <c r="Q31" s="15"/>
    </row>
    <row r="32" spans="1:17" s="31" customFormat="1" ht="17.25" customHeight="1">
      <c r="A32" s="43"/>
      <c r="B32" s="40"/>
      <c r="C32" s="41"/>
      <c r="D32" s="41"/>
      <c r="E32" s="51"/>
      <c r="F32" s="52"/>
      <c r="G32" s="53"/>
      <c r="H32" s="45">
        <f t="shared" ref="H32:H43" si="1">((((G32-F32+1)))*E32)</f>
        <v>0</v>
      </c>
      <c r="I32" s="46"/>
      <c r="J32" s="47"/>
      <c r="K32" s="48"/>
      <c r="L32" s="16"/>
      <c r="M32" s="16"/>
      <c r="N32" s="16"/>
      <c r="O32" s="16"/>
      <c r="P32" s="15"/>
      <c r="Q32" s="15"/>
    </row>
    <row r="33" spans="1:17" s="31" customFormat="1" ht="17.25" customHeight="1">
      <c r="A33" s="43"/>
      <c r="B33" s="40"/>
      <c r="C33" s="40"/>
      <c r="D33" s="40"/>
      <c r="E33" s="51"/>
      <c r="F33" s="52"/>
      <c r="G33" s="53"/>
      <c r="H33" s="45">
        <f t="shared" si="1"/>
        <v>0</v>
      </c>
      <c r="I33" s="54"/>
      <c r="J33" s="55"/>
      <c r="K33" s="48"/>
      <c r="L33" s="16"/>
      <c r="M33" s="16"/>
      <c r="N33" s="16"/>
      <c r="O33" s="16"/>
      <c r="P33" s="15"/>
      <c r="Q33" s="15"/>
    </row>
    <row r="34" spans="1:17" s="31" customFormat="1" ht="17.25" customHeight="1">
      <c r="A34" s="43"/>
      <c r="B34" s="40"/>
      <c r="C34" s="40"/>
      <c r="D34" s="40"/>
      <c r="E34" s="51"/>
      <c r="F34" s="52"/>
      <c r="G34" s="53"/>
      <c r="H34" s="45">
        <f t="shared" si="1"/>
        <v>0</v>
      </c>
      <c r="I34" s="54"/>
      <c r="J34" s="55"/>
      <c r="K34" s="48"/>
      <c r="L34" s="16"/>
      <c r="M34" s="16"/>
      <c r="N34" s="16"/>
      <c r="O34" s="16"/>
      <c r="P34" s="15"/>
      <c r="Q34" s="15"/>
    </row>
    <row r="35" spans="1:17" s="31" customFormat="1" ht="17.25" customHeight="1">
      <c r="A35" s="43"/>
      <c r="B35" s="40"/>
      <c r="C35" s="40"/>
      <c r="D35" s="40"/>
      <c r="E35" s="51"/>
      <c r="F35" s="52"/>
      <c r="G35" s="53"/>
      <c r="H35" s="45">
        <f t="shared" si="1"/>
        <v>0</v>
      </c>
      <c r="I35" s="54"/>
      <c r="J35" s="55"/>
      <c r="K35" s="48"/>
      <c r="L35" s="16"/>
      <c r="M35" s="16"/>
      <c r="N35" s="16"/>
      <c r="O35" s="16"/>
      <c r="P35" s="15"/>
      <c r="Q35" s="15"/>
    </row>
    <row r="36" spans="1:17" s="31" customFormat="1" ht="17.25" customHeight="1">
      <c r="A36" s="43"/>
      <c r="B36" s="40"/>
      <c r="C36" s="40"/>
      <c r="D36" s="40"/>
      <c r="E36" s="51"/>
      <c r="F36" s="52"/>
      <c r="G36" s="53"/>
      <c r="H36" s="45">
        <f t="shared" si="1"/>
        <v>0</v>
      </c>
      <c r="I36" s="54"/>
      <c r="J36" s="55"/>
      <c r="K36" s="48"/>
      <c r="L36" s="16"/>
      <c r="M36" s="16"/>
      <c r="N36" s="16"/>
      <c r="O36" s="16"/>
      <c r="P36" s="15"/>
      <c r="Q36" s="15"/>
    </row>
    <row r="37" spans="1:17" s="31" customFormat="1" ht="17.25" customHeight="1">
      <c r="A37" s="43"/>
      <c r="B37" s="40"/>
      <c r="C37" s="40"/>
      <c r="D37" s="40"/>
      <c r="E37" s="51"/>
      <c r="F37" s="52"/>
      <c r="G37" s="53"/>
      <c r="H37" s="45">
        <f t="shared" si="1"/>
        <v>0</v>
      </c>
      <c r="I37" s="54"/>
      <c r="J37" s="55"/>
      <c r="K37" s="48"/>
      <c r="L37" s="16"/>
      <c r="M37" s="16"/>
      <c r="N37" s="16"/>
      <c r="O37" s="16"/>
      <c r="P37" s="15"/>
      <c r="Q37" s="15"/>
    </row>
    <row r="38" spans="1:17" s="31" customFormat="1" ht="17.25" customHeight="1">
      <c r="A38" s="43"/>
      <c r="B38" s="40"/>
      <c r="C38" s="40"/>
      <c r="D38" s="40"/>
      <c r="E38" s="51"/>
      <c r="F38" s="52"/>
      <c r="G38" s="53"/>
      <c r="H38" s="45">
        <f t="shared" si="1"/>
        <v>0</v>
      </c>
      <c r="I38" s="54"/>
      <c r="J38" s="55"/>
      <c r="K38" s="48"/>
      <c r="L38" s="16"/>
      <c r="M38" s="16"/>
      <c r="N38" s="16"/>
      <c r="O38" s="16"/>
      <c r="P38" s="15"/>
      <c r="Q38" s="15"/>
    </row>
    <row r="39" spans="1:17" s="31" customFormat="1" ht="17.25" customHeight="1">
      <c r="A39" s="43"/>
      <c r="B39" s="40"/>
      <c r="C39" s="40"/>
      <c r="D39" s="40"/>
      <c r="E39" s="51"/>
      <c r="F39" s="52"/>
      <c r="G39" s="53"/>
      <c r="H39" s="45">
        <f t="shared" si="1"/>
        <v>0</v>
      </c>
      <c r="I39" s="54"/>
      <c r="J39" s="55"/>
      <c r="K39" s="48"/>
      <c r="L39" s="16"/>
      <c r="M39" s="16"/>
      <c r="N39" s="16"/>
      <c r="O39" s="16"/>
      <c r="P39" s="15"/>
      <c r="Q39" s="15"/>
    </row>
    <row r="40" spans="1:17" s="31" customFormat="1" ht="17.25" customHeight="1">
      <c r="A40" s="43"/>
      <c r="B40" s="40"/>
      <c r="C40" s="40"/>
      <c r="D40" s="40"/>
      <c r="E40" s="51"/>
      <c r="F40" s="52"/>
      <c r="G40" s="53"/>
      <c r="H40" s="45">
        <f t="shared" si="1"/>
        <v>0</v>
      </c>
      <c r="I40" s="54"/>
      <c r="J40" s="55"/>
      <c r="K40" s="48"/>
      <c r="L40" s="16"/>
      <c r="M40" s="16"/>
      <c r="N40" s="16"/>
      <c r="O40" s="16"/>
      <c r="P40" s="15"/>
      <c r="Q40" s="15"/>
    </row>
    <row r="41" spans="1:17" s="31" customFormat="1" ht="17.25" customHeight="1">
      <c r="A41" s="43"/>
      <c r="B41" s="40"/>
      <c r="C41" s="40"/>
      <c r="D41" s="40"/>
      <c r="E41" s="51"/>
      <c r="F41" s="52"/>
      <c r="G41" s="53"/>
      <c r="H41" s="45">
        <f t="shared" si="1"/>
        <v>0</v>
      </c>
      <c r="I41" s="54"/>
      <c r="J41" s="55"/>
      <c r="K41" s="48"/>
      <c r="L41" s="16"/>
      <c r="M41" s="16"/>
      <c r="N41" s="16"/>
      <c r="O41" s="16"/>
      <c r="P41" s="15"/>
      <c r="Q41" s="15"/>
    </row>
    <row r="42" spans="1:17" s="31" customFormat="1" ht="17.25" customHeight="1">
      <c r="A42" s="43"/>
      <c r="B42" s="40"/>
      <c r="C42" s="40"/>
      <c r="D42" s="40"/>
      <c r="E42" s="51"/>
      <c r="F42" s="52"/>
      <c r="G42" s="53"/>
      <c r="H42" s="45">
        <f t="shared" si="1"/>
        <v>0</v>
      </c>
      <c r="I42" s="54"/>
      <c r="J42" s="55"/>
      <c r="K42" s="48"/>
      <c r="L42" s="16"/>
      <c r="M42" s="16"/>
      <c r="N42" s="16"/>
      <c r="O42" s="16"/>
      <c r="P42" s="15"/>
      <c r="Q42" s="15"/>
    </row>
    <row r="43" spans="1:17" s="31" customFormat="1" ht="17.25" customHeight="1">
      <c r="A43" s="43"/>
      <c r="B43" s="40"/>
      <c r="C43" s="40"/>
      <c r="D43" s="40"/>
      <c r="E43" s="51"/>
      <c r="F43" s="52"/>
      <c r="G43" s="53"/>
      <c r="H43" s="45">
        <f t="shared" si="1"/>
        <v>0</v>
      </c>
      <c r="I43" s="56"/>
      <c r="J43" s="57"/>
      <c r="K43" s="58"/>
      <c r="L43" s="16"/>
      <c r="M43" s="16"/>
      <c r="N43" s="16"/>
      <c r="O43" s="16"/>
      <c r="P43" s="15"/>
      <c r="Q43" s="15"/>
    </row>
    <row r="44" spans="1:17" s="31" customFormat="1" ht="17.25" customHeight="1">
      <c r="A44" s="2" t="s">
        <v>23</v>
      </c>
      <c r="B44" s="2"/>
      <c r="C44" s="2"/>
      <c r="D44" s="2"/>
      <c r="E44" s="2"/>
      <c r="F44" s="2"/>
      <c r="G44" s="2"/>
      <c r="H44" s="59">
        <f>SUM(H32:H43)</f>
        <v>0</v>
      </c>
      <c r="I44" s="60" t="str">
        <f>IF(H44&gt;=30,H44/30,"0")</f>
        <v>0</v>
      </c>
      <c r="J44" s="61">
        <f>IF(I44&lt;1,"0",(ROUNDDOWN(I44,0))*0.04)</f>
        <v>0</v>
      </c>
      <c r="K44" s="62"/>
      <c r="L44" s="16"/>
      <c r="M44" s="16"/>
      <c r="N44" s="16"/>
      <c r="O44" s="16"/>
      <c r="P44" s="15"/>
      <c r="Q44" s="15"/>
    </row>
    <row r="45" spans="1:17" ht="17.25" customHeight="1">
      <c r="A45" s="63"/>
      <c r="B45" s="63"/>
      <c r="C45" s="63"/>
      <c r="D45" s="63"/>
      <c r="E45" s="63"/>
      <c r="F45" s="63"/>
      <c r="G45" s="4" t="s">
        <v>24</v>
      </c>
      <c r="H45" s="4"/>
      <c r="I45" s="4"/>
      <c r="J45" s="64">
        <f>IF(SUM(J31:J44)&gt;2,"2,00",SUM(J31:J44))</f>
        <v>0</v>
      </c>
      <c r="K45" s="65"/>
    </row>
    <row r="46" spans="1:17" ht="17.25" customHeight="1">
      <c r="B46" s="66" t="s">
        <v>25</v>
      </c>
      <c r="C46" s="67"/>
      <c r="D46" s="67"/>
      <c r="E46" s="67"/>
      <c r="F46" s="67"/>
      <c r="G46" s="3"/>
      <c r="H46" s="3"/>
      <c r="I46" s="3"/>
      <c r="J46" s="69"/>
      <c r="K46" s="70"/>
    </row>
    <row r="47" spans="1:17" ht="17.25" customHeight="1">
      <c r="B47" s="66" t="s">
        <v>29</v>
      </c>
      <c r="C47" s="67"/>
      <c r="D47" s="67"/>
      <c r="E47" s="67"/>
      <c r="F47" s="67"/>
      <c r="G47" s="68"/>
      <c r="H47" s="68"/>
      <c r="I47" s="68"/>
      <c r="J47" s="69"/>
      <c r="K47" s="71"/>
    </row>
    <row r="48" spans="1:17" ht="17.25" customHeight="1">
      <c r="B48" s="72" t="s">
        <v>30</v>
      </c>
      <c r="C48" s="73"/>
      <c r="D48" s="73"/>
      <c r="E48" s="73"/>
      <c r="F48" s="73"/>
      <c r="G48" s="74"/>
      <c r="H48" s="74"/>
      <c r="I48" s="74"/>
      <c r="J48" s="75"/>
      <c r="K48" s="76"/>
    </row>
    <row r="49" spans="1:15" ht="17.25" customHeight="1">
      <c r="B49" s="81"/>
      <c r="C49" s="1" t="s">
        <v>31</v>
      </c>
      <c r="D49" s="1"/>
      <c r="E49" s="1"/>
      <c r="F49" s="1"/>
      <c r="G49" s="1"/>
      <c r="H49" s="1"/>
      <c r="I49" s="1"/>
      <c r="J49" s="64">
        <f>IF((J25+J45)&gt;4,"4,50",(J25+J45))</f>
        <v>0</v>
      </c>
      <c r="K49" s="82"/>
    </row>
    <row r="50" spans="1:15" ht="17.25" customHeight="1">
      <c r="B50" s="66"/>
      <c r="C50" s="67"/>
      <c r="D50" s="67"/>
      <c r="E50" s="67"/>
      <c r="F50" s="67"/>
      <c r="G50" s="67"/>
      <c r="H50" s="77"/>
      <c r="I50" s="78"/>
      <c r="J50" s="79"/>
      <c r="K50" s="80"/>
    </row>
    <row r="51" spans="1:15" s="31" customFormat="1" ht="15">
      <c r="A51" s="15"/>
      <c r="B51" s="7" t="s">
        <v>32</v>
      </c>
      <c r="C51" s="7"/>
      <c r="D51" s="7"/>
      <c r="E51" s="7"/>
      <c r="F51" s="7"/>
      <c r="G51" s="7"/>
      <c r="H51" s="7"/>
      <c r="I51" s="7"/>
      <c r="J51" s="7"/>
      <c r="K51" s="7"/>
      <c r="L51" s="16"/>
      <c r="M51" s="16"/>
      <c r="N51" s="16"/>
      <c r="O51" s="16"/>
    </row>
    <row r="52" spans="1:15" ht="15.75" customHeight="1">
      <c r="A52" s="83"/>
      <c r="B52" s="140" t="s">
        <v>33</v>
      </c>
      <c r="C52" s="140"/>
      <c r="D52" s="140"/>
      <c r="E52" s="140"/>
      <c r="F52" s="140"/>
      <c r="G52" s="140"/>
      <c r="H52" s="140"/>
      <c r="I52" s="140"/>
      <c r="J52" s="140"/>
      <c r="K52" s="140"/>
      <c r="O52" s="16" t="s">
        <v>34</v>
      </c>
    </row>
    <row r="53" spans="1:15" ht="13.5" customHeight="1">
      <c r="B53" s="141" t="s">
        <v>35</v>
      </c>
      <c r="C53" s="141"/>
      <c r="D53" s="141"/>
      <c r="E53" s="141"/>
      <c r="F53" s="141"/>
      <c r="G53" s="141"/>
      <c r="H53" s="141"/>
      <c r="I53" s="141"/>
      <c r="J53" s="141"/>
      <c r="K53" s="141"/>
      <c r="O53" s="16" t="s">
        <v>34</v>
      </c>
    </row>
    <row r="54" spans="1:15" ht="33.75">
      <c r="A54" s="84" t="s">
        <v>12</v>
      </c>
      <c r="B54" s="26" t="s">
        <v>36</v>
      </c>
      <c r="C54" s="85"/>
      <c r="D54" s="85"/>
      <c r="E54" s="142" t="s">
        <v>37</v>
      </c>
      <c r="F54" s="142"/>
      <c r="G54" s="142"/>
      <c r="H54" s="142"/>
      <c r="I54" s="142"/>
      <c r="J54" s="86" t="s">
        <v>21</v>
      </c>
      <c r="K54" s="143" t="s">
        <v>22</v>
      </c>
    </row>
    <row r="55" spans="1:15" ht="15">
      <c r="A55" s="87"/>
      <c r="B55" s="144"/>
      <c r="C55" s="144"/>
      <c r="D55" s="144"/>
      <c r="E55" s="145"/>
      <c r="F55" s="145"/>
      <c r="G55" s="145"/>
      <c r="H55" s="145"/>
      <c r="I55" s="145"/>
      <c r="J55" s="88" t="b">
        <f t="shared" ref="J55:J64" si="2">IF(E55="Grau mitjà o superior de FP indicat com a mèrit específic","1,00",IF(E55="Per cada certificat de professionalitat","0,25",IF(E55="Per cada curs específic (requisit esmenable)","0,65",IF(E55="Per cada curs específic (si no és requisit)","0,50"))))</f>
        <v>0</v>
      </c>
      <c r="K55" s="143"/>
    </row>
    <row r="56" spans="1:15" ht="15">
      <c r="A56" s="87"/>
      <c r="B56" s="144"/>
      <c r="C56" s="144"/>
      <c r="D56" s="144"/>
      <c r="E56" s="145"/>
      <c r="F56" s="145"/>
      <c r="G56" s="145"/>
      <c r="H56" s="145"/>
      <c r="I56" s="145"/>
      <c r="J56" s="88" t="b">
        <f t="shared" si="2"/>
        <v>0</v>
      </c>
      <c r="K56" s="89"/>
      <c r="L56" s="49"/>
      <c r="M56" s="16" t="s">
        <v>38</v>
      </c>
    </row>
    <row r="57" spans="1:15" ht="15">
      <c r="A57" s="87"/>
      <c r="B57" s="144"/>
      <c r="C57" s="144"/>
      <c r="D57" s="144"/>
      <c r="E57" s="145"/>
      <c r="F57" s="145"/>
      <c r="G57" s="145"/>
      <c r="H57" s="145"/>
      <c r="I57" s="145"/>
      <c r="J57" s="88" t="b">
        <f t="shared" si="2"/>
        <v>0</v>
      </c>
      <c r="K57" s="89"/>
      <c r="M57" s="16" t="s">
        <v>39</v>
      </c>
    </row>
    <row r="58" spans="1:15" ht="15">
      <c r="A58" s="87"/>
      <c r="B58" s="144"/>
      <c r="C58" s="144"/>
      <c r="D58" s="144"/>
      <c r="E58" s="145"/>
      <c r="F58" s="145"/>
      <c r="G58" s="145"/>
      <c r="H58" s="145"/>
      <c r="I58" s="145"/>
      <c r="J58" s="88" t="b">
        <f t="shared" si="2"/>
        <v>0</v>
      </c>
      <c r="K58" s="89"/>
      <c r="M58" s="16" t="s">
        <v>40</v>
      </c>
    </row>
    <row r="59" spans="1:15" ht="15">
      <c r="A59" s="87"/>
      <c r="B59" s="144"/>
      <c r="C59" s="144"/>
      <c r="D59" s="144"/>
      <c r="E59" s="145"/>
      <c r="F59" s="145"/>
      <c r="G59" s="145"/>
      <c r="H59" s="145"/>
      <c r="I59" s="145"/>
      <c r="J59" s="88" t="b">
        <f t="shared" si="2"/>
        <v>0</v>
      </c>
      <c r="K59" s="89"/>
      <c r="M59" s="16" t="s">
        <v>41</v>
      </c>
    </row>
    <row r="60" spans="1:15" ht="15">
      <c r="A60" s="87"/>
      <c r="B60" s="144"/>
      <c r="C60" s="144"/>
      <c r="D60" s="144"/>
      <c r="E60" s="145"/>
      <c r="F60" s="145"/>
      <c r="G60" s="145"/>
      <c r="H60" s="145"/>
      <c r="I60" s="145"/>
      <c r="J60" s="88" t="b">
        <f t="shared" si="2"/>
        <v>0</v>
      </c>
      <c r="K60" s="89"/>
    </row>
    <row r="61" spans="1:15" ht="15">
      <c r="A61" s="87"/>
      <c r="B61" s="144"/>
      <c r="C61" s="144"/>
      <c r="D61" s="144"/>
      <c r="E61" s="145"/>
      <c r="F61" s="145"/>
      <c r="G61" s="145"/>
      <c r="H61" s="145"/>
      <c r="I61" s="145"/>
      <c r="J61" s="88" t="b">
        <f t="shared" si="2"/>
        <v>0</v>
      </c>
      <c r="K61" s="89"/>
    </row>
    <row r="62" spans="1:15" ht="15">
      <c r="A62" s="87"/>
      <c r="B62" s="144"/>
      <c r="C62" s="144"/>
      <c r="D62" s="144"/>
      <c r="E62" s="145"/>
      <c r="F62" s="145"/>
      <c r="G62" s="145"/>
      <c r="H62" s="145"/>
      <c r="I62" s="145"/>
      <c r="J62" s="88" t="b">
        <f t="shared" si="2"/>
        <v>0</v>
      </c>
      <c r="K62" s="89"/>
    </row>
    <row r="63" spans="1:15" ht="15">
      <c r="A63" s="87"/>
      <c r="B63" s="144"/>
      <c r="C63" s="144"/>
      <c r="D63" s="144"/>
      <c r="E63" s="145"/>
      <c r="F63" s="145"/>
      <c r="G63" s="145"/>
      <c r="H63" s="145"/>
      <c r="I63" s="145"/>
      <c r="J63" s="88" t="b">
        <f t="shared" si="2"/>
        <v>0</v>
      </c>
      <c r="K63" s="89"/>
    </row>
    <row r="64" spans="1:15" ht="15" customHeight="1">
      <c r="A64" s="87"/>
      <c r="B64" s="144"/>
      <c r="C64" s="144"/>
      <c r="D64" s="144"/>
      <c r="E64" s="145"/>
      <c r="F64" s="145"/>
      <c r="G64" s="145"/>
      <c r="H64" s="145"/>
      <c r="I64" s="145"/>
      <c r="J64" s="88" t="b">
        <f t="shared" si="2"/>
        <v>0</v>
      </c>
      <c r="K64" s="89"/>
    </row>
    <row r="65" spans="1:15" ht="15" customHeight="1">
      <c r="B65" s="81"/>
      <c r="C65" s="67"/>
      <c r="D65" s="67"/>
      <c r="E65" s="67"/>
      <c r="F65" s="67"/>
      <c r="G65" s="4" t="s">
        <v>42</v>
      </c>
      <c r="H65" s="4"/>
      <c r="I65" s="4"/>
      <c r="J65" s="64">
        <f>IF((J55+J56+J57+J58+J59+J60++J61+J62+J63+J64)&gt;4.5,"4,50",(J55+J56+J57+J58+J59+J60+J61+J62+J63+J64))</f>
        <v>0</v>
      </c>
      <c r="K65" s="82"/>
    </row>
    <row r="66" spans="1:15" ht="13.5" customHeight="1">
      <c r="B66" s="141" t="s">
        <v>43</v>
      </c>
      <c r="C66" s="141"/>
      <c r="D66" s="141"/>
      <c r="E66" s="141"/>
      <c r="F66" s="141"/>
      <c r="G66" s="141"/>
      <c r="H66" s="141"/>
      <c r="I66" s="141"/>
      <c r="J66" s="141"/>
      <c r="K66" s="141"/>
      <c r="O66" s="16" t="s">
        <v>34</v>
      </c>
    </row>
    <row r="67" spans="1:15" ht="33.75">
      <c r="A67" s="84" t="s">
        <v>12</v>
      </c>
      <c r="B67" s="10" t="s">
        <v>44</v>
      </c>
      <c r="C67" s="10"/>
      <c r="D67" s="10"/>
      <c r="E67" s="146" t="s">
        <v>45</v>
      </c>
      <c r="F67" s="146"/>
      <c r="G67" s="90" t="s">
        <v>46</v>
      </c>
      <c r="H67" s="91"/>
      <c r="I67" s="78"/>
      <c r="J67" s="86" t="s">
        <v>21</v>
      </c>
      <c r="K67" s="143" t="s">
        <v>22</v>
      </c>
    </row>
    <row r="68" spans="1:15" ht="15">
      <c r="A68" s="87"/>
      <c r="B68" s="144"/>
      <c r="C68" s="144"/>
      <c r="D68" s="144"/>
      <c r="E68" s="13"/>
      <c r="F68" s="13"/>
      <c r="G68" s="92"/>
      <c r="H68" s="77"/>
      <c r="I68" s="78"/>
      <c r="J68" s="88" t="b">
        <f t="shared" ref="J68:J86" si="3">IF(G68="5h a 19h","0,30",IF(G68="20h a 49h","0,40",IF(G68="50h a 150h","0,50",IF(G68="151h o més","0,60"))))</f>
        <v>0</v>
      </c>
      <c r="K68" s="143"/>
    </row>
    <row r="69" spans="1:15" ht="15">
      <c r="A69" s="87"/>
      <c r="B69" s="144"/>
      <c r="C69" s="144"/>
      <c r="D69" s="144"/>
      <c r="E69" s="13"/>
      <c r="F69" s="13"/>
      <c r="G69" s="92"/>
      <c r="H69" s="77"/>
      <c r="I69" s="78"/>
      <c r="J69" s="88" t="b">
        <f t="shared" si="3"/>
        <v>0</v>
      </c>
      <c r="K69" s="89"/>
      <c r="L69" s="49"/>
      <c r="M69" s="16" t="s">
        <v>47</v>
      </c>
    </row>
    <row r="70" spans="1:15" ht="15">
      <c r="A70" s="87"/>
      <c r="B70" s="144"/>
      <c r="C70" s="144"/>
      <c r="D70" s="144"/>
      <c r="E70" s="13"/>
      <c r="F70" s="13"/>
      <c r="G70" s="92"/>
      <c r="H70" s="77"/>
      <c r="I70" s="78"/>
      <c r="J70" s="88" t="b">
        <f t="shared" si="3"/>
        <v>0</v>
      </c>
      <c r="K70" s="89"/>
      <c r="M70" s="16" t="s">
        <v>48</v>
      </c>
    </row>
    <row r="71" spans="1:15" ht="15">
      <c r="A71" s="87"/>
      <c r="B71" s="144"/>
      <c r="C71" s="144"/>
      <c r="D71" s="144"/>
      <c r="E71" s="13"/>
      <c r="F71" s="13"/>
      <c r="G71" s="92"/>
      <c r="H71" s="77"/>
      <c r="I71" s="78"/>
      <c r="J71" s="88" t="b">
        <f t="shared" si="3"/>
        <v>0</v>
      </c>
      <c r="K71" s="89"/>
      <c r="M71" s="16" t="s">
        <v>49</v>
      </c>
    </row>
    <row r="72" spans="1:15" ht="15">
      <c r="A72" s="87"/>
      <c r="B72" s="144"/>
      <c r="C72" s="144"/>
      <c r="D72" s="144"/>
      <c r="E72" s="13"/>
      <c r="F72" s="13"/>
      <c r="G72" s="92"/>
      <c r="H72" s="77"/>
      <c r="I72" s="78"/>
      <c r="J72" s="88" t="b">
        <f t="shared" si="3"/>
        <v>0</v>
      </c>
      <c r="K72" s="89"/>
      <c r="M72" s="16" t="s">
        <v>50</v>
      </c>
    </row>
    <row r="73" spans="1:15" ht="15">
      <c r="A73" s="87"/>
      <c r="B73" s="144"/>
      <c r="C73" s="144"/>
      <c r="D73" s="144"/>
      <c r="E73" s="13"/>
      <c r="F73" s="13"/>
      <c r="G73" s="92"/>
      <c r="H73" s="77"/>
      <c r="I73" s="78"/>
      <c r="J73" s="88" t="b">
        <f t="shared" si="3"/>
        <v>0</v>
      </c>
      <c r="K73" s="89"/>
    </row>
    <row r="74" spans="1:15" ht="15">
      <c r="A74" s="87"/>
      <c r="B74" s="144"/>
      <c r="C74" s="144"/>
      <c r="D74" s="144"/>
      <c r="E74" s="13"/>
      <c r="F74" s="13"/>
      <c r="G74" s="92"/>
      <c r="H74" s="77"/>
      <c r="I74" s="78"/>
      <c r="J74" s="88" t="b">
        <f t="shared" si="3"/>
        <v>0</v>
      </c>
      <c r="K74" s="89"/>
    </row>
    <row r="75" spans="1:15" ht="15">
      <c r="A75" s="87"/>
      <c r="B75" s="144"/>
      <c r="C75" s="144"/>
      <c r="D75" s="144"/>
      <c r="E75" s="13"/>
      <c r="F75" s="13"/>
      <c r="G75" s="92"/>
      <c r="H75" s="77"/>
      <c r="I75" s="78"/>
      <c r="J75" s="88" t="b">
        <f t="shared" si="3"/>
        <v>0</v>
      </c>
      <c r="K75" s="89"/>
    </row>
    <row r="76" spans="1:15" ht="15">
      <c r="A76" s="87"/>
      <c r="B76" s="144"/>
      <c r="C76" s="144"/>
      <c r="D76" s="144"/>
      <c r="E76" s="13"/>
      <c r="F76" s="13"/>
      <c r="G76" s="92"/>
      <c r="H76" s="77"/>
      <c r="I76" s="78"/>
      <c r="J76" s="88" t="b">
        <f t="shared" si="3"/>
        <v>0</v>
      </c>
      <c r="K76" s="89"/>
    </row>
    <row r="77" spans="1:15" ht="15">
      <c r="A77" s="87"/>
      <c r="B77" s="144"/>
      <c r="C77" s="144"/>
      <c r="D77" s="144"/>
      <c r="E77" s="13"/>
      <c r="F77" s="13"/>
      <c r="G77" s="92"/>
      <c r="H77" s="77"/>
      <c r="I77" s="78"/>
      <c r="J77" s="88" t="b">
        <f t="shared" si="3"/>
        <v>0</v>
      </c>
      <c r="K77" s="89"/>
    </row>
    <row r="78" spans="1:15" ht="15">
      <c r="A78" s="87"/>
      <c r="B78" s="144"/>
      <c r="C78" s="144"/>
      <c r="D78" s="144"/>
      <c r="E78" s="13"/>
      <c r="F78" s="13"/>
      <c r="G78" s="92"/>
      <c r="H78" s="77"/>
      <c r="I78" s="78"/>
      <c r="J78" s="88" t="b">
        <f t="shared" si="3"/>
        <v>0</v>
      </c>
      <c r="K78" s="89"/>
    </row>
    <row r="79" spans="1:15" ht="15">
      <c r="A79" s="87"/>
      <c r="B79" s="144"/>
      <c r="C79" s="144"/>
      <c r="D79" s="144"/>
      <c r="E79" s="13"/>
      <c r="F79" s="13"/>
      <c r="G79" s="92"/>
      <c r="H79" s="77"/>
      <c r="I79" s="78"/>
      <c r="J79" s="88" t="b">
        <f t="shared" si="3"/>
        <v>0</v>
      </c>
      <c r="K79" s="89"/>
    </row>
    <row r="80" spans="1:15" ht="15" customHeight="1">
      <c r="A80" s="87"/>
      <c r="B80" s="144"/>
      <c r="C80" s="144"/>
      <c r="D80" s="144"/>
      <c r="E80" s="13"/>
      <c r="F80" s="13"/>
      <c r="G80" s="92"/>
      <c r="H80" s="77"/>
      <c r="I80" s="78"/>
      <c r="J80" s="88" t="b">
        <f t="shared" si="3"/>
        <v>0</v>
      </c>
      <c r="K80" s="89"/>
    </row>
    <row r="81" spans="1:15" ht="15" customHeight="1">
      <c r="A81" s="87"/>
      <c r="B81" s="144"/>
      <c r="C81" s="144"/>
      <c r="D81" s="144"/>
      <c r="E81" s="13"/>
      <c r="F81" s="13"/>
      <c r="G81" s="92"/>
      <c r="H81" s="77"/>
      <c r="I81" s="78"/>
      <c r="J81" s="88" t="b">
        <f t="shared" si="3"/>
        <v>0</v>
      </c>
      <c r="K81" s="89"/>
    </row>
    <row r="82" spans="1:15" ht="15" customHeight="1">
      <c r="A82" s="87"/>
      <c r="B82" s="144"/>
      <c r="C82" s="144"/>
      <c r="D82" s="144"/>
      <c r="E82" s="13"/>
      <c r="F82" s="13"/>
      <c r="G82" s="92"/>
      <c r="H82" s="77"/>
      <c r="I82" s="78"/>
      <c r="J82" s="88" t="b">
        <f t="shared" si="3"/>
        <v>0</v>
      </c>
      <c r="K82" s="89"/>
    </row>
    <row r="83" spans="1:15" ht="15" customHeight="1">
      <c r="A83" s="87"/>
      <c r="B83" s="144"/>
      <c r="C83" s="144"/>
      <c r="D83" s="144"/>
      <c r="E83" s="13"/>
      <c r="F83" s="13"/>
      <c r="G83" s="92"/>
      <c r="H83" s="77"/>
      <c r="I83" s="78"/>
      <c r="J83" s="88" t="b">
        <f t="shared" si="3"/>
        <v>0</v>
      </c>
      <c r="K83" s="89"/>
    </row>
    <row r="84" spans="1:15" ht="15" customHeight="1">
      <c r="A84" s="87"/>
      <c r="B84" s="144"/>
      <c r="C84" s="144"/>
      <c r="D84" s="144"/>
      <c r="E84" s="13"/>
      <c r="F84" s="13"/>
      <c r="G84" s="92"/>
      <c r="H84" s="77"/>
      <c r="I84" s="78"/>
      <c r="J84" s="88" t="b">
        <f t="shared" si="3"/>
        <v>0</v>
      </c>
      <c r="K84" s="89"/>
      <c r="L84" s="49"/>
    </row>
    <row r="85" spans="1:15" ht="15" customHeight="1">
      <c r="A85" s="87"/>
      <c r="B85" s="144"/>
      <c r="C85" s="144"/>
      <c r="D85" s="144"/>
      <c r="E85" s="13"/>
      <c r="F85" s="13"/>
      <c r="G85" s="92"/>
      <c r="H85" s="77"/>
      <c r="I85" s="78"/>
      <c r="J85" s="88" t="b">
        <f t="shared" si="3"/>
        <v>0</v>
      </c>
      <c r="K85" s="89"/>
    </row>
    <row r="86" spans="1:15" ht="15" customHeight="1">
      <c r="A86" s="87"/>
      <c r="B86" s="144"/>
      <c r="C86" s="144"/>
      <c r="D86" s="144"/>
      <c r="E86" s="13"/>
      <c r="F86" s="13"/>
      <c r="G86" s="92"/>
      <c r="H86" s="77"/>
      <c r="I86" s="78"/>
      <c r="J86" s="88" t="b">
        <f t="shared" si="3"/>
        <v>0</v>
      </c>
      <c r="K86" s="89"/>
    </row>
    <row r="87" spans="1:15" ht="15" customHeight="1">
      <c r="B87" s="81"/>
      <c r="C87" s="67"/>
      <c r="D87" s="67"/>
      <c r="E87" s="67"/>
      <c r="F87" s="67"/>
      <c r="G87" s="4" t="s">
        <v>42</v>
      </c>
      <c r="H87" s="4"/>
      <c r="I87" s="4"/>
      <c r="J87" s="64">
        <f>IF((J68+J69+J70+J71+J72+J73++J74+J75+J76+J77+J78+J79+J80+J81+J82+J83+J84+J68+J86)&gt;4,"4,50",(J68+J69+J70+J71+J72+J73+J74+J75+J76+J77+J78+J79+J80+J81+J82+J83+J84+J68+J86))</f>
        <v>0</v>
      </c>
      <c r="K87" s="82"/>
    </row>
    <row r="88" spans="1:15" ht="13.5" customHeight="1">
      <c r="B88" s="141" t="s">
        <v>51</v>
      </c>
      <c r="C88" s="141"/>
      <c r="D88" s="141"/>
      <c r="E88" s="141"/>
      <c r="F88" s="141"/>
      <c r="G88" s="141"/>
      <c r="H88" s="141"/>
      <c r="I88" s="141"/>
      <c r="J88" s="141"/>
      <c r="K88" s="141"/>
      <c r="O88" s="16" t="s">
        <v>34</v>
      </c>
    </row>
    <row r="89" spans="1:15" ht="33.75">
      <c r="A89" s="84" t="s">
        <v>12</v>
      </c>
      <c r="B89" s="10" t="s">
        <v>44</v>
      </c>
      <c r="C89" s="10"/>
      <c r="D89" s="10"/>
      <c r="E89" s="146" t="s">
        <v>45</v>
      </c>
      <c r="F89" s="146"/>
      <c r="G89" s="90" t="s">
        <v>46</v>
      </c>
      <c r="H89" s="91"/>
      <c r="I89" s="78"/>
      <c r="J89" s="86" t="s">
        <v>21</v>
      </c>
      <c r="K89" s="143" t="s">
        <v>22</v>
      </c>
    </row>
    <row r="90" spans="1:15" ht="15">
      <c r="A90" s="87"/>
      <c r="B90" s="147"/>
      <c r="C90" s="147"/>
      <c r="D90" s="147"/>
      <c r="E90" s="148"/>
      <c r="F90" s="148"/>
      <c r="G90" s="92"/>
      <c r="H90" s="77"/>
      <c r="I90" s="78"/>
      <c r="J90" s="88" t="b">
        <f t="shared" ref="J90:J108" si="4">IF(G90="10h a 19h","0,10",IF(G90="20h a 50h","0,15",IF(G90="51h a 100h","0,25",IF(G90="101h a 150h","0,50",IF(G90="151h o més","0,75")))))</f>
        <v>0</v>
      </c>
      <c r="K90" s="143"/>
    </row>
    <row r="91" spans="1:15" ht="15">
      <c r="A91" s="87"/>
      <c r="B91" s="147"/>
      <c r="C91" s="147"/>
      <c r="D91" s="147"/>
      <c r="E91" s="13"/>
      <c r="F91" s="13"/>
      <c r="G91" s="92"/>
      <c r="H91" s="77"/>
      <c r="I91" s="78"/>
      <c r="J91" s="88" t="b">
        <f t="shared" si="4"/>
        <v>0</v>
      </c>
      <c r="K91" s="89"/>
      <c r="L91" s="49"/>
      <c r="M91" s="16" t="s">
        <v>52</v>
      </c>
    </row>
    <row r="92" spans="1:15" ht="15">
      <c r="A92" s="87"/>
      <c r="B92" s="147"/>
      <c r="C92" s="147"/>
      <c r="D92" s="147"/>
      <c r="E92" s="13"/>
      <c r="F92" s="13"/>
      <c r="G92" s="92"/>
      <c r="H92" s="77"/>
      <c r="I92" s="78"/>
      <c r="J92" s="88" t="b">
        <f t="shared" si="4"/>
        <v>0</v>
      </c>
      <c r="K92" s="89"/>
      <c r="M92" s="16" t="s">
        <v>53</v>
      </c>
    </row>
    <row r="93" spans="1:15" ht="15">
      <c r="A93" s="87"/>
      <c r="B93" s="147"/>
      <c r="C93" s="147"/>
      <c r="D93" s="147"/>
      <c r="E93" s="13"/>
      <c r="F93" s="13"/>
      <c r="G93" s="92"/>
      <c r="H93" s="77"/>
      <c r="I93" s="78"/>
      <c r="J93" s="88" t="b">
        <f t="shared" si="4"/>
        <v>0</v>
      </c>
      <c r="K93" s="89"/>
      <c r="M93" s="16" t="s">
        <v>54</v>
      </c>
    </row>
    <row r="94" spans="1:15" ht="15">
      <c r="A94" s="87"/>
      <c r="B94" s="147"/>
      <c r="C94" s="147"/>
      <c r="D94" s="147"/>
      <c r="E94" s="13"/>
      <c r="F94" s="13"/>
      <c r="G94" s="92"/>
      <c r="H94" s="77"/>
      <c r="I94" s="78"/>
      <c r="J94" s="88" t="b">
        <f t="shared" si="4"/>
        <v>0</v>
      </c>
      <c r="K94" s="89"/>
      <c r="M94" s="16" t="s">
        <v>55</v>
      </c>
    </row>
    <row r="95" spans="1:15" ht="15">
      <c r="A95" s="87"/>
      <c r="B95" s="147"/>
      <c r="C95" s="147"/>
      <c r="D95" s="147"/>
      <c r="E95" s="13"/>
      <c r="F95" s="13"/>
      <c r="G95" s="92"/>
      <c r="H95" s="77"/>
      <c r="I95" s="78"/>
      <c r="J95" s="88" t="b">
        <f t="shared" si="4"/>
        <v>0</v>
      </c>
      <c r="K95" s="89"/>
      <c r="M95" s="16" t="s">
        <v>50</v>
      </c>
    </row>
    <row r="96" spans="1:15" ht="15">
      <c r="A96" s="87"/>
      <c r="B96" s="147"/>
      <c r="C96" s="147"/>
      <c r="D96" s="147"/>
      <c r="E96" s="13"/>
      <c r="F96" s="13"/>
      <c r="G96" s="92"/>
      <c r="H96" s="77"/>
      <c r="I96" s="78"/>
      <c r="J96" s="88" t="b">
        <f t="shared" si="4"/>
        <v>0</v>
      </c>
      <c r="K96" s="89"/>
    </row>
    <row r="97" spans="1:15" ht="15">
      <c r="A97" s="87"/>
      <c r="B97" s="147"/>
      <c r="C97" s="147"/>
      <c r="D97" s="147"/>
      <c r="E97" s="13"/>
      <c r="F97" s="13"/>
      <c r="G97" s="92"/>
      <c r="H97" s="77"/>
      <c r="I97" s="78"/>
      <c r="J97" s="88" t="b">
        <f t="shared" si="4"/>
        <v>0</v>
      </c>
      <c r="K97" s="89"/>
    </row>
    <row r="98" spans="1:15" ht="15">
      <c r="A98" s="87"/>
      <c r="B98" s="147"/>
      <c r="C98" s="147"/>
      <c r="D98" s="147"/>
      <c r="E98" s="13"/>
      <c r="F98" s="13"/>
      <c r="G98" s="92"/>
      <c r="H98" s="77"/>
      <c r="I98" s="78"/>
      <c r="J98" s="88" t="b">
        <f t="shared" si="4"/>
        <v>0</v>
      </c>
      <c r="K98" s="89"/>
    </row>
    <row r="99" spans="1:15" ht="15">
      <c r="A99" s="87"/>
      <c r="B99" s="147"/>
      <c r="C99" s="147"/>
      <c r="D99" s="147"/>
      <c r="E99" s="13"/>
      <c r="F99" s="13"/>
      <c r="G99" s="92"/>
      <c r="H99" s="77"/>
      <c r="I99" s="78"/>
      <c r="J99" s="88" t="b">
        <f t="shared" si="4"/>
        <v>0</v>
      </c>
      <c r="K99" s="89"/>
    </row>
    <row r="100" spans="1:15" ht="15">
      <c r="A100" s="87"/>
      <c r="B100" s="147"/>
      <c r="C100" s="147"/>
      <c r="D100" s="147"/>
      <c r="E100" s="13"/>
      <c r="F100" s="13"/>
      <c r="G100" s="92"/>
      <c r="H100" s="77"/>
      <c r="I100" s="78"/>
      <c r="J100" s="88" t="b">
        <f t="shared" si="4"/>
        <v>0</v>
      </c>
      <c r="K100" s="89"/>
    </row>
    <row r="101" spans="1:15" ht="15">
      <c r="A101" s="87"/>
      <c r="B101" s="147"/>
      <c r="C101" s="147"/>
      <c r="D101" s="147"/>
      <c r="E101" s="13"/>
      <c r="F101" s="13"/>
      <c r="G101" s="92"/>
      <c r="H101" s="77"/>
      <c r="I101" s="78"/>
      <c r="J101" s="88" t="b">
        <f t="shared" si="4"/>
        <v>0</v>
      </c>
      <c r="K101" s="89"/>
    </row>
    <row r="102" spans="1:15" ht="15" customHeight="1">
      <c r="A102" s="87"/>
      <c r="B102" s="147"/>
      <c r="C102" s="147"/>
      <c r="D102" s="147"/>
      <c r="E102" s="13"/>
      <c r="F102" s="13"/>
      <c r="G102" s="92"/>
      <c r="H102" s="77"/>
      <c r="I102" s="78"/>
      <c r="J102" s="88" t="b">
        <f t="shared" si="4"/>
        <v>0</v>
      </c>
      <c r="K102" s="89"/>
    </row>
    <row r="103" spans="1:15" ht="15" customHeight="1">
      <c r="A103" s="87"/>
      <c r="B103" s="147"/>
      <c r="C103" s="147"/>
      <c r="D103" s="147"/>
      <c r="E103" s="13"/>
      <c r="F103" s="13"/>
      <c r="G103" s="92"/>
      <c r="H103" s="77"/>
      <c r="I103" s="78"/>
      <c r="J103" s="88" t="b">
        <f t="shared" si="4"/>
        <v>0</v>
      </c>
      <c r="K103" s="89"/>
    </row>
    <row r="104" spans="1:15" ht="15" customHeight="1">
      <c r="A104" s="87"/>
      <c r="B104" s="147"/>
      <c r="C104" s="147"/>
      <c r="D104" s="147"/>
      <c r="E104" s="13"/>
      <c r="F104" s="13"/>
      <c r="G104" s="92"/>
      <c r="H104" s="77"/>
      <c r="I104" s="78"/>
      <c r="J104" s="88" t="b">
        <f t="shared" si="4"/>
        <v>0</v>
      </c>
      <c r="K104" s="89"/>
    </row>
    <row r="105" spans="1:15" ht="15" customHeight="1">
      <c r="A105" s="87"/>
      <c r="B105" s="147"/>
      <c r="C105" s="147"/>
      <c r="D105" s="147"/>
      <c r="E105" s="13"/>
      <c r="F105" s="13"/>
      <c r="G105" s="92"/>
      <c r="H105" s="77"/>
      <c r="I105" s="78"/>
      <c r="J105" s="88" t="b">
        <f t="shared" si="4"/>
        <v>0</v>
      </c>
      <c r="K105" s="89"/>
    </row>
    <row r="106" spans="1:15" ht="15" customHeight="1">
      <c r="A106" s="87"/>
      <c r="B106" s="147"/>
      <c r="C106" s="147"/>
      <c r="D106" s="147"/>
      <c r="E106" s="13"/>
      <c r="F106" s="13"/>
      <c r="G106" s="92"/>
      <c r="H106" s="77"/>
      <c r="I106" s="78"/>
      <c r="J106" s="88" t="b">
        <f t="shared" si="4"/>
        <v>0</v>
      </c>
      <c r="K106" s="89"/>
      <c r="L106" s="49"/>
    </row>
    <row r="107" spans="1:15" ht="15" customHeight="1">
      <c r="A107" s="87"/>
      <c r="B107" s="147"/>
      <c r="C107" s="147"/>
      <c r="D107" s="147"/>
      <c r="E107" s="13"/>
      <c r="F107" s="13"/>
      <c r="G107" s="92"/>
      <c r="H107" s="77"/>
      <c r="I107" s="78"/>
      <c r="J107" s="88" t="b">
        <f t="shared" si="4"/>
        <v>0</v>
      </c>
      <c r="K107" s="89"/>
    </row>
    <row r="108" spans="1:15" ht="15" customHeight="1">
      <c r="A108" s="87"/>
      <c r="B108" s="147"/>
      <c r="C108" s="147"/>
      <c r="D108" s="147"/>
      <c r="E108" s="13"/>
      <c r="F108" s="13"/>
      <c r="G108" s="92"/>
      <c r="H108" s="77"/>
      <c r="I108" s="78"/>
      <c r="J108" s="88" t="b">
        <f t="shared" si="4"/>
        <v>0</v>
      </c>
      <c r="K108" s="89"/>
    </row>
    <row r="109" spans="1:15" ht="15" customHeight="1">
      <c r="B109" s="81"/>
      <c r="C109" s="67"/>
      <c r="D109" s="67"/>
      <c r="E109" s="67"/>
      <c r="F109" s="67"/>
      <c r="G109" s="149" t="s">
        <v>42</v>
      </c>
      <c r="H109" s="149"/>
      <c r="I109" s="149"/>
      <c r="J109" s="93">
        <f>IF((J90+J91+J92+J93+J94+J95+J96+J97+J98+J99+J100+J101+J102+J103+J104+J105+J106+J107+J108)&gt;3.75,"3,75",(J90+J91+J92+J93+J94+J95+J96+J97+J98+J99+J100+J101+J102+J103+J104+J105+J106+J107+J108))</f>
        <v>0</v>
      </c>
      <c r="K109" s="94"/>
    </row>
    <row r="110" spans="1:15" ht="13.5" customHeight="1">
      <c r="B110" s="141" t="s">
        <v>56</v>
      </c>
      <c r="C110" s="141"/>
      <c r="D110" s="141"/>
      <c r="E110" s="141"/>
      <c r="F110" s="141"/>
      <c r="G110" s="141"/>
      <c r="H110" s="141"/>
      <c r="I110" s="141"/>
      <c r="J110" s="141"/>
      <c r="K110" s="141"/>
      <c r="O110" s="16" t="s">
        <v>34</v>
      </c>
    </row>
    <row r="111" spans="1:15" ht="33.75">
      <c r="A111" s="84" t="s">
        <v>12</v>
      </c>
      <c r="B111" s="10" t="s">
        <v>57</v>
      </c>
      <c r="C111" s="10"/>
      <c r="D111" s="10"/>
      <c r="E111" s="146" t="s">
        <v>58</v>
      </c>
      <c r="F111" s="146"/>
      <c r="G111" s="90"/>
      <c r="H111" s="91"/>
      <c r="I111" s="78"/>
      <c r="J111" s="86" t="s">
        <v>21</v>
      </c>
      <c r="K111" s="143" t="s">
        <v>22</v>
      </c>
    </row>
    <row r="112" spans="1:15" ht="15">
      <c r="A112" s="87"/>
      <c r="B112" s="147"/>
      <c r="C112" s="147"/>
      <c r="D112" s="147"/>
      <c r="E112" s="148"/>
      <c r="F112" s="148"/>
      <c r="G112" s="92"/>
      <c r="H112" s="77"/>
      <c r="I112" s="78"/>
      <c r="J112" s="88" t="b">
        <f>IF(B112="Carnet de conduir C","1,00",IF(B112="Carnet de conduir D","1,00"))</f>
        <v>0</v>
      </c>
      <c r="K112" s="143"/>
      <c r="M112" s="16" t="s">
        <v>59</v>
      </c>
    </row>
    <row r="113" spans="1:17" ht="15">
      <c r="A113" s="87"/>
      <c r="B113" s="147"/>
      <c r="C113" s="147"/>
      <c r="D113" s="147"/>
      <c r="E113" s="13"/>
      <c r="F113" s="13"/>
      <c r="G113" s="92"/>
      <c r="H113" s="77"/>
      <c r="I113" s="78"/>
      <c r="J113" s="88" t="b">
        <f>IF(B113="Carnet de conduir C","1,00",IF(B113="Carnet de conduir D","1,00"))</f>
        <v>0</v>
      </c>
      <c r="K113" s="89"/>
      <c r="L113" s="49"/>
      <c r="M113" s="16" t="s">
        <v>60</v>
      </c>
    </row>
    <row r="114" spans="1:17" ht="15" customHeight="1">
      <c r="B114" s="81"/>
      <c r="C114" s="67"/>
      <c r="D114" s="67"/>
      <c r="E114" s="67"/>
      <c r="F114" s="67"/>
      <c r="G114" s="4" t="s">
        <v>42</v>
      </c>
      <c r="H114" s="4"/>
      <c r="I114" s="4"/>
      <c r="J114" s="64">
        <f>IF((J112+J113)&gt;3,"3,00",(J112+J113))</f>
        <v>0</v>
      </c>
      <c r="K114" s="82"/>
    </row>
    <row r="115" spans="1:17" ht="17.25" customHeight="1">
      <c r="B115" s="81"/>
      <c r="C115" s="1" t="s">
        <v>61</v>
      </c>
      <c r="D115" s="1"/>
      <c r="E115" s="1"/>
      <c r="F115" s="1"/>
      <c r="G115" s="1"/>
      <c r="H115" s="1"/>
      <c r="I115" s="1"/>
      <c r="J115" s="64">
        <f>IF((J65+J87+J109+J114)&gt;4.5,"4,50",(J65+J87+J109+J114))</f>
        <v>0</v>
      </c>
      <c r="K115" s="82"/>
    </row>
    <row r="116" spans="1:17" ht="15" customHeight="1">
      <c r="B116" s="81"/>
      <c r="C116" s="67"/>
      <c r="D116" s="67"/>
      <c r="E116" s="67"/>
      <c r="F116" s="67"/>
      <c r="G116" s="95"/>
      <c r="H116" s="95"/>
      <c r="I116" s="95"/>
      <c r="J116" s="96"/>
      <c r="K116" s="97"/>
    </row>
    <row r="117" spans="1:17" ht="15" hidden="1" customHeight="1">
      <c r="B117" s="150" t="s">
        <v>62</v>
      </c>
      <c r="C117" s="150"/>
      <c r="D117" s="67"/>
      <c r="E117" s="67"/>
      <c r="F117" s="67"/>
      <c r="G117" s="95"/>
      <c r="H117" s="95"/>
      <c r="I117" s="95"/>
      <c r="J117" s="96"/>
      <c r="K117" s="97"/>
      <c r="M117" s="16" t="s">
        <v>63</v>
      </c>
    </row>
    <row r="118" spans="1:17" ht="15" hidden="1" customHeight="1">
      <c r="A118" s="43"/>
      <c r="B118" s="13" t="s">
        <v>64</v>
      </c>
      <c r="C118" s="13"/>
      <c r="D118" s="13" t="s">
        <v>65</v>
      </c>
      <c r="E118" s="13"/>
      <c r="F118" s="40"/>
      <c r="G118" s="15"/>
      <c r="H118" s="95"/>
      <c r="I118" s="95"/>
      <c r="J118" s="88" t="s">
        <v>21</v>
      </c>
      <c r="K118" s="98" t="s">
        <v>22</v>
      </c>
    </row>
    <row r="119" spans="1:17" ht="15" hidden="1" customHeight="1">
      <c r="A119" s="43"/>
      <c r="B119" s="13"/>
      <c r="C119" s="13"/>
      <c r="D119" s="13"/>
      <c r="E119" s="13"/>
      <c r="F119" s="40"/>
      <c r="G119" s="15"/>
      <c r="H119" s="95"/>
      <c r="I119" s="95"/>
      <c r="J119" s="99" t="str">
        <f>IF(B119="Master oficial","1,00",IF(B119="Graduat","0,75","0,00"))</f>
        <v>0,00</v>
      </c>
      <c r="K119" s="100"/>
    </row>
    <row r="120" spans="1:17" ht="12.75" hidden="1" customHeight="1">
      <c r="A120" s="43"/>
      <c r="B120" s="13"/>
      <c r="C120" s="13"/>
      <c r="D120" s="13"/>
      <c r="E120" s="13"/>
      <c r="F120" s="40"/>
      <c r="G120" s="15"/>
      <c r="H120" s="95"/>
      <c r="I120" s="95"/>
      <c r="J120" s="99" t="str">
        <f>IF(B120="Master oficial","1,00",IF(B120="Graduat","0,75","0,00"))</f>
        <v>0,00</v>
      </c>
      <c r="K120" s="100"/>
      <c r="M120" s="101"/>
    </row>
    <row r="121" spans="1:17" ht="12.75" hidden="1" customHeight="1">
      <c r="A121" s="43"/>
      <c r="B121" s="13"/>
      <c r="C121" s="13"/>
      <c r="D121" s="13"/>
      <c r="E121" s="13"/>
      <c r="F121" s="40"/>
      <c r="G121" s="15"/>
      <c r="H121" s="95"/>
      <c r="I121" s="95"/>
      <c r="J121" s="99" t="str">
        <f>IF(B121="Master oficial","1,00",IF(B121="Graduat","0,75","0,00"))</f>
        <v>0,00</v>
      </c>
      <c r="K121" s="100"/>
      <c r="M121" s="101"/>
    </row>
    <row r="122" spans="1:17" ht="13.5" hidden="1" customHeight="1">
      <c r="B122" s="81"/>
      <c r="C122" s="67"/>
      <c r="D122" s="67"/>
      <c r="E122" s="67"/>
      <c r="F122" s="67"/>
      <c r="G122" s="4" t="s">
        <v>66</v>
      </c>
      <c r="H122" s="4"/>
      <c r="I122" s="4"/>
      <c r="J122" s="102">
        <f>IF((J119+J120+J121)&gt;2,"2,00",(J119+J120+J121))</f>
        <v>0</v>
      </c>
      <c r="K122" s="100"/>
      <c r="M122" s="101"/>
    </row>
    <row r="123" spans="1:17" ht="15">
      <c r="B123" s="151" t="s">
        <v>67</v>
      </c>
      <c r="C123" s="151"/>
      <c r="D123" s="151"/>
      <c r="E123" s="151"/>
      <c r="F123" s="151"/>
      <c r="G123" s="103"/>
      <c r="H123" s="104"/>
      <c r="I123" s="78"/>
      <c r="J123" s="105"/>
      <c r="K123" s="80"/>
      <c r="M123" s="101"/>
    </row>
    <row r="124" spans="1:17" ht="31.5" customHeight="1">
      <c r="A124" s="32" t="s">
        <v>12</v>
      </c>
      <c r="B124" s="152" t="s">
        <v>68</v>
      </c>
      <c r="C124" s="152"/>
      <c r="D124" s="106"/>
      <c r="E124" s="106"/>
      <c r="F124" s="106"/>
      <c r="G124" s="107"/>
      <c r="H124" s="108"/>
      <c r="I124" s="109"/>
      <c r="J124" s="110" t="s">
        <v>21</v>
      </c>
      <c r="K124" s="111" t="s">
        <v>22</v>
      </c>
      <c r="L124" s="112"/>
      <c r="M124" s="101" t="s">
        <v>69</v>
      </c>
      <c r="N124" s="113"/>
    </row>
    <row r="125" spans="1:17" ht="15" customHeight="1">
      <c r="A125" s="43"/>
      <c r="B125" s="13"/>
      <c r="C125" s="13"/>
      <c r="D125" s="67"/>
      <c r="E125" s="67"/>
      <c r="F125" s="67"/>
      <c r="G125" s="4" t="s">
        <v>70</v>
      </c>
      <c r="H125" s="4"/>
      <c r="I125" s="4"/>
      <c r="J125" s="114" t="b">
        <f>IF(B125="Nivell Elemental/B1 o B2","0,30",IF(B125="Nivell Mitjà/C1","0,50"))</f>
        <v>0</v>
      </c>
      <c r="K125" s="111"/>
      <c r="L125" s="112"/>
      <c r="M125" s="101" t="s">
        <v>71</v>
      </c>
      <c r="N125" s="113"/>
    </row>
    <row r="126" spans="1:17" ht="15" customHeight="1">
      <c r="B126" s="81"/>
      <c r="C126" s="67"/>
      <c r="D126" s="67"/>
      <c r="E126" s="67"/>
      <c r="F126" s="67"/>
      <c r="G126" s="95"/>
      <c r="H126" s="95"/>
      <c r="I126" s="95"/>
      <c r="J126" s="96"/>
      <c r="K126" s="97"/>
    </row>
    <row r="127" spans="1:17" ht="15" customHeight="1">
      <c r="A127" s="16"/>
      <c r="B127" s="151" t="s">
        <v>72</v>
      </c>
      <c r="C127" s="151"/>
      <c r="D127" s="151"/>
      <c r="E127" s="151"/>
      <c r="F127" s="151"/>
      <c r="G127" s="103"/>
      <c r="H127" s="104"/>
      <c r="I127" s="78"/>
      <c r="J127" s="153" t="s">
        <v>21</v>
      </c>
      <c r="K127" s="154" t="s">
        <v>22</v>
      </c>
      <c r="M127" s="101"/>
      <c r="N127" s="113"/>
    </row>
    <row r="128" spans="1:17" s="67" customFormat="1" ht="32.25" customHeight="1">
      <c r="A128" s="84" t="s">
        <v>12</v>
      </c>
      <c r="B128" s="152" t="s">
        <v>73</v>
      </c>
      <c r="C128" s="152"/>
      <c r="D128" s="115"/>
      <c r="E128" s="115"/>
      <c r="F128" s="115"/>
      <c r="G128" s="115"/>
      <c r="H128" s="115"/>
      <c r="I128" s="115"/>
      <c r="J128" s="153"/>
      <c r="K128" s="154"/>
      <c r="P128" s="116"/>
      <c r="Q128" s="116"/>
    </row>
    <row r="129" spans="1:17" s="67" customFormat="1" ht="21.75" customHeight="1">
      <c r="A129" s="117"/>
      <c r="B129" s="40"/>
      <c r="C129" s="40"/>
      <c r="D129" s="115"/>
      <c r="E129" s="115"/>
      <c r="F129" s="115"/>
      <c r="G129" s="115"/>
      <c r="H129" s="115"/>
      <c r="I129" s="115"/>
      <c r="J129" s="88" t="b">
        <f>IF(B129="B1","0,30",IF(B129="B2","0,50"))</f>
        <v>0</v>
      </c>
      <c r="K129" s="89"/>
      <c r="L129" s="16"/>
      <c r="M129" s="16"/>
      <c r="N129" s="67" t="s">
        <v>74</v>
      </c>
      <c r="P129" s="116"/>
      <c r="Q129" s="116"/>
    </row>
    <row r="130" spans="1:17" s="67" customFormat="1" ht="21.75" customHeight="1">
      <c r="A130" s="117"/>
      <c r="B130" s="40"/>
      <c r="C130" s="40"/>
      <c r="D130" s="115"/>
      <c r="E130" s="115"/>
      <c r="F130" s="115"/>
      <c r="G130" s="115"/>
      <c r="H130" s="115"/>
      <c r="I130" s="115"/>
      <c r="J130" s="88" t="b">
        <f>IF(B130="B1","0,30",IF(B130="B2","0,50"))</f>
        <v>0</v>
      </c>
      <c r="K130" s="89"/>
      <c r="L130" s="16"/>
      <c r="M130" s="16"/>
      <c r="N130" s="67" t="s">
        <v>75</v>
      </c>
      <c r="P130" s="116"/>
      <c r="Q130" s="116"/>
    </row>
    <row r="131" spans="1:17" s="67" customFormat="1" ht="17.25" customHeight="1">
      <c r="A131" s="15"/>
      <c r="B131" s="15"/>
      <c r="C131" s="15"/>
      <c r="D131" s="115"/>
      <c r="E131" s="115"/>
      <c r="F131" s="115"/>
      <c r="G131" s="4" t="s">
        <v>76</v>
      </c>
      <c r="H131" s="4"/>
      <c r="I131" s="4"/>
      <c r="J131" s="64">
        <f>IF((J129+J130)&gt;0.5,0.5,J129+J130)</f>
        <v>0</v>
      </c>
      <c r="K131" s="118"/>
      <c r="P131" s="116"/>
      <c r="Q131" s="116"/>
    </row>
    <row r="132" spans="1:17" ht="15" customHeight="1">
      <c r="A132" s="16"/>
      <c r="B132" s="151" t="s">
        <v>77</v>
      </c>
      <c r="C132" s="151"/>
      <c r="D132" s="151"/>
      <c r="E132" s="151"/>
      <c r="F132" s="151"/>
      <c r="G132" s="103"/>
      <c r="H132" s="104"/>
      <c r="I132" s="78"/>
      <c r="J132" s="153" t="s">
        <v>21</v>
      </c>
      <c r="K132" s="154" t="s">
        <v>22</v>
      </c>
      <c r="M132" s="101"/>
      <c r="N132" s="113"/>
    </row>
    <row r="133" spans="1:17" s="67" customFormat="1" ht="32.25" customHeight="1">
      <c r="A133" s="84" t="s">
        <v>12</v>
      </c>
      <c r="B133" s="152" t="s">
        <v>78</v>
      </c>
      <c r="C133" s="152"/>
      <c r="D133" s="115"/>
      <c r="E133" s="115"/>
      <c r="F133" s="115"/>
      <c r="G133" s="115"/>
      <c r="H133" s="115"/>
      <c r="I133" s="115"/>
      <c r="J133" s="153"/>
      <c r="K133" s="154"/>
      <c r="P133" s="116"/>
      <c r="Q133" s="116"/>
    </row>
    <row r="134" spans="1:17" s="67" customFormat="1" ht="21.75" customHeight="1">
      <c r="A134" s="117"/>
      <c r="B134" s="40"/>
      <c r="C134" s="40"/>
      <c r="D134" s="115"/>
      <c r="E134" s="115"/>
      <c r="F134" s="115"/>
      <c r="G134" s="115"/>
      <c r="H134" s="115"/>
      <c r="I134" s="115"/>
      <c r="J134" s="88" t="b">
        <f>IF(B134="B1","0,10",IF(B134="B2","0,20"))</f>
        <v>0</v>
      </c>
      <c r="K134" s="89"/>
      <c r="L134" s="16"/>
      <c r="M134" s="16"/>
      <c r="N134" s="67" t="s">
        <v>74</v>
      </c>
      <c r="P134" s="116"/>
      <c r="Q134" s="116"/>
    </row>
    <row r="135" spans="1:17" s="67" customFormat="1" ht="21.75" customHeight="1">
      <c r="A135" s="117"/>
      <c r="B135" s="40"/>
      <c r="C135" s="40"/>
      <c r="D135" s="115"/>
      <c r="E135" s="115"/>
      <c r="F135" s="115"/>
      <c r="G135" s="115"/>
      <c r="H135" s="115"/>
      <c r="I135" s="115"/>
      <c r="J135" s="88" t="b">
        <f>IF(B135="B1","0,10",IF(B135="B2","0,20"))</f>
        <v>0</v>
      </c>
      <c r="K135" s="89"/>
      <c r="L135" s="16"/>
      <c r="M135" s="16"/>
      <c r="N135" s="67" t="s">
        <v>75</v>
      </c>
      <c r="P135" s="116"/>
      <c r="Q135" s="116"/>
    </row>
    <row r="136" spans="1:17" s="67" customFormat="1" ht="21.75" customHeight="1">
      <c r="A136" s="117"/>
      <c r="B136" s="40"/>
      <c r="C136" s="40"/>
      <c r="D136" s="115"/>
      <c r="E136" s="115"/>
      <c r="F136" s="115"/>
      <c r="G136" s="115"/>
      <c r="H136" s="115"/>
      <c r="I136" s="115"/>
      <c r="J136" s="88" t="b">
        <f>IF(B136="B1","0,10",IF(B136="B2","0,20"))</f>
        <v>0</v>
      </c>
      <c r="K136" s="89"/>
      <c r="L136" s="16"/>
      <c r="M136" s="16"/>
      <c r="N136" s="67" t="s">
        <v>75</v>
      </c>
      <c r="P136" s="116"/>
      <c r="Q136" s="116"/>
    </row>
    <row r="137" spans="1:17" s="67" customFormat="1" ht="21.75" customHeight="1">
      <c r="A137" s="117"/>
      <c r="B137" s="40"/>
      <c r="C137" s="40"/>
      <c r="D137" s="115"/>
      <c r="E137" s="115"/>
      <c r="F137" s="115"/>
      <c r="G137" s="115"/>
      <c r="H137" s="115"/>
      <c r="I137" s="115"/>
      <c r="J137" s="88" t="b">
        <f>IF(B137="B1","0,10",IF(B137="B2","0,20"))</f>
        <v>0</v>
      </c>
      <c r="K137" s="89"/>
      <c r="L137" s="16"/>
      <c r="M137" s="16"/>
      <c r="N137" s="67" t="s">
        <v>75</v>
      </c>
      <c r="P137" s="116"/>
      <c r="Q137" s="116"/>
    </row>
    <row r="138" spans="1:17" s="67" customFormat="1" ht="17.25" customHeight="1">
      <c r="A138" s="15"/>
      <c r="B138" s="15"/>
      <c r="C138" s="15"/>
      <c r="D138" s="115"/>
      <c r="E138" s="115"/>
      <c r="F138" s="115"/>
      <c r="G138" s="4" t="s">
        <v>76</v>
      </c>
      <c r="H138" s="4"/>
      <c r="I138" s="4"/>
      <c r="J138" s="64">
        <f>IF((J134+J135)&gt;0.5,0.5,J134+J135)</f>
        <v>0</v>
      </c>
      <c r="K138" s="118"/>
      <c r="P138" s="116"/>
      <c r="Q138" s="116"/>
    </row>
    <row r="139" spans="1:17">
      <c r="A139" s="67"/>
      <c r="B139" s="115"/>
      <c r="C139" s="115"/>
      <c r="D139" s="115"/>
      <c r="E139" s="115"/>
      <c r="F139" s="115"/>
      <c r="G139" s="95"/>
      <c r="H139" s="95"/>
      <c r="I139" s="95"/>
      <c r="J139" s="96"/>
      <c r="K139" s="119"/>
      <c r="M139" s="101"/>
    </row>
    <row r="140" spans="1:17" ht="13.5" customHeight="1">
      <c r="A140" s="116"/>
      <c r="F140" s="155" t="s">
        <v>79</v>
      </c>
      <c r="G140" s="155"/>
      <c r="H140" s="155"/>
      <c r="I140" s="155"/>
      <c r="J140" s="156">
        <f>J138+J131+J125+J115+J49</f>
        <v>0</v>
      </c>
      <c r="K140" s="156"/>
      <c r="M140" s="101"/>
    </row>
    <row r="141" spans="1:17">
      <c r="A141" s="116"/>
      <c r="B141" s="115"/>
      <c r="C141" s="115"/>
      <c r="D141" s="115"/>
      <c r="E141" s="115"/>
      <c r="F141" s="115"/>
      <c r="G141" s="115"/>
      <c r="H141" s="115"/>
      <c r="I141" s="115"/>
      <c r="J141" s="115"/>
      <c r="K141" s="120"/>
      <c r="L141" s="79"/>
      <c r="M141" s="101"/>
    </row>
    <row r="142" spans="1:17" ht="3" customHeight="1">
      <c r="A142" s="116"/>
      <c r="B142" s="115"/>
      <c r="C142" s="115"/>
      <c r="D142" s="115"/>
      <c r="E142" s="115"/>
      <c r="F142" s="115"/>
      <c r="G142" s="115"/>
      <c r="H142" s="115"/>
      <c r="I142" s="115"/>
      <c r="J142" s="115"/>
      <c r="K142" s="120"/>
      <c r="M142" s="121"/>
    </row>
    <row r="143" spans="1:17" ht="12.75" customHeight="1">
      <c r="A143" s="116"/>
      <c r="B143" s="115"/>
      <c r="C143" s="115"/>
      <c r="D143" s="115"/>
      <c r="E143" s="115"/>
      <c r="F143" s="115"/>
      <c r="G143" s="115"/>
      <c r="H143" s="115"/>
      <c r="I143" s="115"/>
      <c r="J143" s="115"/>
      <c r="K143" s="120"/>
      <c r="M143" s="101"/>
    </row>
    <row r="144" spans="1:17" ht="18" customHeight="1">
      <c r="B144" s="21" t="s">
        <v>80</v>
      </c>
      <c r="C144" s="122"/>
      <c r="D144" s="122"/>
      <c r="E144" s="122"/>
      <c r="F144" s="123"/>
      <c r="G144" s="124"/>
      <c r="H144" s="125"/>
      <c r="I144" s="125"/>
      <c r="J144" s="126"/>
      <c r="K144" s="127"/>
    </row>
    <row r="145" spans="2:16" ht="6.75" customHeight="1">
      <c r="B145" s="157" t="s">
        <v>81</v>
      </c>
      <c r="C145" s="157"/>
      <c r="D145" s="157"/>
      <c r="E145" s="157"/>
      <c r="F145" s="157"/>
      <c r="G145" s="157"/>
      <c r="H145" s="157"/>
      <c r="I145" s="157"/>
      <c r="J145" s="157"/>
      <c r="K145" s="157"/>
    </row>
    <row r="146" spans="2:16" ht="18" customHeight="1"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</row>
    <row r="147" spans="2:16"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</row>
    <row r="148" spans="2:16"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</row>
    <row r="149" spans="2:16">
      <c r="B149" s="128" t="s">
        <v>82</v>
      </c>
      <c r="C149" s="129"/>
      <c r="D149" s="130"/>
      <c r="E149" s="130"/>
      <c r="F149" s="131"/>
      <c r="G149" s="132"/>
      <c r="H149" s="132"/>
      <c r="I149" s="132"/>
      <c r="J149" s="132"/>
      <c r="K149" s="133"/>
      <c r="L149" s="67"/>
      <c r="M149" s="67"/>
      <c r="N149" s="67"/>
      <c r="O149" s="67"/>
      <c r="P149" s="116"/>
    </row>
    <row r="150" spans="2:16">
      <c r="B150" s="128"/>
      <c r="C150" s="67"/>
      <c r="D150" s="67"/>
      <c r="E150" s="67"/>
      <c r="F150" s="134"/>
      <c r="G150" s="135"/>
      <c r="H150" s="135"/>
      <c r="I150" s="135"/>
      <c r="J150" s="135"/>
      <c r="K150" s="136"/>
      <c r="L150" s="67"/>
      <c r="M150" s="67"/>
      <c r="N150" s="67"/>
      <c r="O150" s="67"/>
      <c r="P150" s="116"/>
    </row>
    <row r="151" spans="2:16">
      <c r="B151" s="81"/>
      <c r="C151" s="67"/>
      <c r="D151" s="67"/>
      <c r="E151" s="67"/>
      <c r="F151" s="134"/>
      <c r="G151" s="135"/>
      <c r="H151" s="135"/>
      <c r="I151" s="135"/>
      <c r="J151" s="135"/>
      <c r="K151" s="136"/>
      <c r="L151" s="67"/>
      <c r="M151" s="67"/>
      <c r="N151" s="67"/>
      <c r="O151" s="67"/>
      <c r="P151" s="116"/>
    </row>
    <row r="152" spans="2:16">
      <c r="B152" s="124"/>
      <c r="C152" s="73"/>
      <c r="D152" s="73"/>
      <c r="E152" s="73"/>
      <c r="F152" s="137"/>
      <c r="G152" s="138"/>
      <c r="H152" s="138"/>
      <c r="I152" s="138"/>
      <c r="J152" s="138"/>
      <c r="K152" s="139"/>
      <c r="L152" s="67"/>
      <c r="M152" s="67"/>
      <c r="N152" s="67"/>
      <c r="O152" s="67"/>
      <c r="P152" s="116"/>
    </row>
    <row r="153" spans="2:16">
      <c r="B153" s="67"/>
      <c r="C153" s="67"/>
      <c r="D153" s="67"/>
      <c r="E153" s="67"/>
      <c r="F153" s="67"/>
      <c r="G153" s="67"/>
      <c r="H153" s="77"/>
      <c r="I153" s="78"/>
      <c r="J153" s="79"/>
      <c r="K153" s="79"/>
      <c r="L153" s="67"/>
      <c r="M153" s="67"/>
      <c r="N153" s="67"/>
      <c r="O153" s="67"/>
      <c r="P153" s="116"/>
    </row>
    <row r="154" spans="2:16">
      <c r="B154" s="67"/>
      <c r="C154" s="67"/>
      <c r="D154" s="67"/>
      <c r="E154" s="67"/>
      <c r="F154" s="67"/>
      <c r="G154" s="67"/>
      <c r="H154" s="77"/>
      <c r="I154" s="78"/>
      <c r="J154" s="79"/>
      <c r="K154" s="79"/>
      <c r="L154" s="67"/>
      <c r="M154" s="67"/>
      <c r="N154" s="67"/>
      <c r="O154" s="67"/>
      <c r="P154" s="116"/>
    </row>
    <row r="155" spans="2:16">
      <c r="B155" s="67"/>
      <c r="C155" s="67"/>
      <c r="D155" s="67"/>
      <c r="E155" s="67"/>
      <c r="F155" s="67"/>
      <c r="G155" s="67"/>
      <c r="H155" s="77"/>
      <c r="I155" s="78"/>
      <c r="J155" s="79"/>
      <c r="K155" s="79"/>
      <c r="L155" s="67"/>
      <c r="M155" s="67"/>
      <c r="N155" s="67"/>
      <c r="O155" s="67"/>
      <c r="P155" s="116"/>
    </row>
    <row r="156" spans="2:16">
      <c r="B156" s="67"/>
      <c r="C156" s="67"/>
      <c r="D156" s="67"/>
      <c r="E156" s="67"/>
      <c r="F156" s="67"/>
      <c r="G156" s="67"/>
      <c r="H156" s="77"/>
      <c r="I156" s="78"/>
      <c r="J156" s="79"/>
      <c r="K156" s="79"/>
      <c r="L156" s="67"/>
      <c r="M156" s="67"/>
      <c r="N156" s="67"/>
      <c r="O156" s="67"/>
      <c r="P156" s="116"/>
    </row>
    <row r="157" spans="2:16">
      <c r="B157" s="67"/>
      <c r="C157" s="67"/>
      <c r="D157" s="67"/>
      <c r="E157" s="67"/>
      <c r="F157" s="67"/>
      <c r="G157" s="67"/>
      <c r="H157" s="77"/>
      <c r="I157" s="78"/>
      <c r="J157" s="79"/>
      <c r="K157" s="79"/>
      <c r="L157" s="67"/>
      <c r="M157" s="67"/>
      <c r="N157" s="67"/>
      <c r="O157" s="67"/>
      <c r="P157" s="116"/>
    </row>
    <row r="158" spans="2:16">
      <c r="B158" s="67"/>
      <c r="C158" s="67"/>
      <c r="D158" s="67"/>
      <c r="E158" s="67"/>
      <c r="F158" s="67"/>
      <c r="G158" s="67"/>
      <c r="H158" s="77"/>
      <c r="I158" s="78"/>
      <c r="J158" s="79"/>
      <c r="K158" s="79"/>
      <c r="L158" s="67"/>
      <c r="M158" s="67"/>
      <c r="N158" s="67"/>
      <c r="O158" s="67"/>
      <c r="P158" s="116"/>
    </row>
    <row r="159" spans="2:16">
      <c r="B159" s="67"/>
      <c r="C159" s="67"/>
      <c r="D159" s="67"/>
      <c r="E159" s="67"/>
      <c r="F159" s="67"/>
      <c r="G159" s="67"/>
      <c r="H159" s="77"/>
      <c r="I159" s="78"/>
      <c r="J159" s="79"/>
      <c r="K159" s="79"/>
      <c r="L159" s="67"/>
      <c r="M159" s="67"/>
      <c r="N159" s="67"/>
      <c r="O159" s="67"/>
      <c r="P159" s="116"/>
    </row>
    <row r="160" spans="2:16">
      <c r="B160" s="67"/>
      <c r="C160" s="67"/>
      <c r="D160" s="67"/>
      <c r="E160" s="67"/>
      <c r="F160" s="67"/>
      <c r="G160" s="67"/>
      <c r="H160" s="77"/>
      <c r="I160" s="78"/>
      <c r="J160" s="79"/>
      <c r="K160" s="79"/>
      <c r="L160" s="67"/>
      <c r="M160" s="67"/>
      <c r="N160" s="67"/>
      <c r="O160" s="67"/>
      <c r="P160" s="116"/>
    </row>
    <row r="161" spans="2:16">
      <c r="B161" s="67"/>
      <c r="C161" s="67"/>
      <c r="D161" s="67"/>
      <c r="E161" s="67"/>
      <c r="F161" s="67"/>
      <c r="G161" s="67"/>
      <c r="H161" s="77"/>
      <c r="I161" s="78"/>
      <c r="J161" s="79"/>
      <c r="K161" s="79"/>
      <c r="L161" s="67"/>
      <c r="M161" s="67"/>
      <c r="N161" s="67"/>
      <c r="O161" s="67"/>
      <c r="P161" s="116"/>
    </row>
    <row r="162" spans="2:16">
      <c r="B162" s="67"/>
      <c r="C162" s="67"/>
      <c r="D162" s="67"/>
      <c r="E162" s="67"/>
      <c r="F162" s="67"/>
      <c r="G162" s="67"/>
      <c r="H162" s="77"/>
      <c r="I162" s="78"/>
      <c r="J162" s="79"/>
      <c r="K162" s="79"/>
      <c r="L162" s="67"/>
      <c r="M162" s="67"/>
      <c r="N162" s="67"/>
      <c r="O162" s="67"/>
      <c r="P162" s="116"/>
    </row>
    <row r="163" spans="2:16">
      <c r="B163" s="67"/>
      <c r="C163" s="67"/>
      <c r="D163" s="67"/>
      <c r="E163" s="67"/>
      <c r="F163" s="67"/>
      <c r="G163" s="67"/>
      <c r="H163" s="77"/>
      <c r="I163" s="78"/>
      <c r="J163" s="79"/>
      <c r="K163" s="79"/>
      <c r="L163" s="67"/>
      <c r="M163" s="67"/>
      <c r="N163" s="67"/>
      <c r="O163" s="67"/>
      <c r="P163" s="116"/>
    </row>
    <row r="164" spans="2:16">
      <c r="B164" s="67"/>
      <c r="C164" s="67"/>
      <c r="D164" s="67"/>
      <c r="E164" s="67"/>
      <c r="F164" s="67"/>
      <c r="G164" s="67"/>
      <c r="H164" s="77"/>
      <c r="I164" s="78"/>
      <c r="J164" s="79"/>
      <c r="K164" s="79"/>
      <c r="L164" s="67"/>
      <c r="M164" s="67"/>
      <c r="N164" s="67"/>
      <c r="O164" s="67"/>
      <c r="P164" s="116"/>
    </row>
    <row r="165" spans="2:16">
      <c r="B165" s="67"/>
      <c r="C165" s="67"/>
      <c r="D165" s="67"/>
      <c r="E165" s="67"/>
      <c r="F165" s="67"/>
      <c r="G165" s="67"/>
      <c r="H165" s="77"/>
      <c r="I165" s="78"/>
      <c r="J165" s="79"/>
      <c r="K165" s="79"/>
      <c r="L165" s="67"/>
      <c r="M165" s="67"/>
      <c r="N165" s="67"/>
      <c r="O165" s="67"/>
      <c r="P165" s="116"/>
    </row>
    <row r="166" spans="2:16">
      <c r="B166" s="67"/>
      <c r="C166" s="67"/>
      <c r="D166" s="67"/>
      <c r="E166" s="67"/>
      <c r="F166" s="67"/>
      <c r="G166" s="67"/>
      <c r="H166" s="77"/>
      <c r="I166" s="78"/>
      <c r="J166" s="79"/>
      <c r="K166" s="79"/>
    </row>
    <row r="167" spans="2:16">
      <c r="B167" s="67"/>
      <c r="C167" s="67"/>
      <c r="D167" s="67"/>
      <c r="E167" s="67"/>
      <c r="F167" s="67"/>
      <c r="G167" s="67"/>
      <c r="H167" s="77"/>
      <c r="I167" s="78"/>
      <c r="J167" s="79"/>
      <c r="K167" s="79"/>
    </row>
    <row r="168" spans="2:16">
      <c r="B168" s="67"/>
      <c r="C168" s="67"/>
      <c r="D168" s="67"/>
      <c r="E168" s="67"/>
      <c r="F168" s="67"/>
      <c r="G168" s="67"/>
      <c r="H168" s="77"/>
      <c r="I168" s="78"/>
      <c r="J168" s="79"/>
      <c r="K168" s="79"/>
    </row>
  </sheetData>
  <sheetProtection password="CDFC" sheet="1" objects="1" scenarios="1" insertRows="0" selectLockedCells="1"/>
  <mergeCells count="166">
    <mergeCell ref="G138:I138"/>
    <mergeCell ref="F140:I140"/>
    <mergeCell ref="J140:K140"/>
    <mergeCell ref="B145:K148"/>
    <mergeCell ref="B127:F127"/>
    <mergeCell ref="J127:J128"/>
    <mergeCell ref="K127:K128"/>
    <mergeCell ref="B128:C128"/>
    <mergeCell ref="G131:I131"/>
    <mergeCell ref="B132:F132"/>
    <mergeCell ref="J132:J133"/>
    <mergeCell ref="K132:K133"/>
    <mergeCell ref="B133:C133"/>
    <mergeCell ref="B120:C120"/>
    <mergeCell ref="D120:E120"/>
    <mergeCell ref="B121:C121"/>
    <mergeCell ref="D121:E121"/>
    <mergeCell ref="G122:I122"/>
    <mergeCell ref="B123:F123"/>
    <mergeCell ref="B124:C124"/>
    <mergeCell ref="B125:C125"/>
    <mergeCell ref="G125:I125"/>
    <mergeCell ref="B113:D113"/>
    <mergeCell ref="E113:F113"/>
    <mergeCell ref="G114:I114"/>
    <mergeCell ref="C115:I115"/>
    <mergeCell ref="B117:C117"/>
    <mergeCell ref="B118:C118"/>
    <mergeCell ref="D118:E118"/>
    <mergeCell ref="B119:C119"/>
    <mergeCell ref="D119:E119"/>
    <mergeCell ref="B106:D106"/>
    <mergeCell ref="E106:F106"/>
    <mergeCell ref="B107:D107"/>
    <mergeCell ref="E107:F107"/>
    <mergeCell ref="B108:D108"/>
    <mergeCell ref="E108:F108"/>
    <mergeCell ref="G109:I109"/>
    <mergeCell ref="B110:K110"/>
    <mergeCell ref="B111:D111"/>
    <mergeCell ref="E111:F111"/>
    <mergeCell ref="K111:K112"/>
    <mergeCell ref="B112:D112"/>
    <mergeCell ref="E112:F112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84:D84"/>
    <mergeCell ref="E84:F84"/>
    <mergeCell ref="B85:D85"/>
    <mergeCell ref="E85:F85"/>
    <mergeCell ref="B86:D86"/>
    <mergeCell ref="E86:F86"/>
    <mergeCell ref="G87:I87"/>
    <mergeCell ref="B88:K88"/>
    <mergeCell ref="B89:D89"/>
    <mergeCell ref="E89:F89"/>
    <mergeCell ref="K89:K90"/>
    <mergeCell ref="B90:D90"/>
    <mergeCell ref="E90:F90"/>
    <mergeCell ref="B79:D79"/>
    <mergeCell ref="E79:F79"/>
    <mergeCell ref="B80:D80"/>
    <mergeCell ref="E80:F80"/>
    <mergeCell ref="B81:D81"/>
    <mergeCell ref="E81:F81"/>
    <mergeCell ref="B82:D82"/>
    <mergeCell ref="E82:F82"/>
    <mergeCell ref="B83:D83"/>
    <mergeCell ref="E83:F83"/>
    <mergeCell ref="B74:D74"/>
    <mergeCell ref="E74:F74"/>
    <mergeCell ref="B75:D75"/>
    <mergeCell ref="E75:F75"/>
    <mergeCell ref="B76:D76"/>
    <mergeCell ref="E76:F76"/>
    <mergeCell ref="B77:D77"/>
    <mergeCell ref="E77:F77"/>
    <mergeCell ref="B78:D78"/>
    <mergeCell ref="E78:F78"/>
    <mergeCell ref="B69:D69"/>
    <mergeCell ref="E69:F69"/>
    <mergeCell ref="B70:D70"/>
    <mergeCell ref="E70:F70"/>
    <mergeCell ref="B71:D71"/>
    <mergeCell ref="E71:F71"/>
    <mergeCell ref="B72:D72"/>
    <mergeCell ref="E72:F72"/>
    <mergeCell ref="B73:D73"/>
    <mergeCell ref="E73:F73"/>
    <mergeCell ref="B63:D63"/>
    <mergeCell ref="E63:I63"/>
    <mergeCell ref="B64:D64"/>
    <mergeCell ref="E64:I64"/>
    <mergeCell ref="G65:I65"/>
    <mergeCell ref="B66:K66"/>
    <mergeCell ref="B67:D67"/>
    <mergeCell ref="E67:F67"/>
    <mergeCell ref="K67:K68"/>
    <mergeCell ref="B68:D68"/>
    <mergeCell ref="E68:F68"/>
    <mergeCell ref="B58:D58"/>
    <mergeCell ref="E58:I58"/>
    <mergeCell ref="B59:D59"/>
    <mergeCell ref="E59:I59"/>
    <mergeCell ref="B60:D60"/>
    <mergeCell ref="E60:I60"/>
    <mergeCell ref="B61:D61"/>
    <mergeCell ref="E61:I61"/>
    <mergeCell ref="B62:D62"/>
    <mergeCell ref="E62:I62"/>
    <mergeCell ref="B52:K52"/>
    <mergeCell ref="B53:K53"/>
    <mergeCell ref="E54:I54"/>
    <mergeCell ref="K54:K55"/>
    <mergeCell ref="B55:D55"/>
    <mergeCell ref="E55:I55"/>
    <mergeCell ref="B56:D56"/>
    <mergeCell ref="E56:I56"/>
    <mergeCell ref="B57:D57"/>
    <mergeCell ref="E57:I57"/>
    <mergeCell ref="A24:G24"/>
    <mergeCell ref="G25:I25"/>
    <mergeCell ref="G26:I26"/>
    <mergeCell ref="B30:K30"/>
    <mergeCell ref="A44:G44"/>
    <mergeCell ref="G45:I45"/>
    <mergeCell ref="G46:I46"/>
    <mergeCell ref="C49:I49"/>
    <mergeCell ref="B51:K51"/>
    <mergeCell ref="C2:F2"/>
    <mergeCell ref="H2:I2"/>
    <mergeCell ref="F4:G4"/>
    <mergeCell ref="D5:E5"/>
    <mergeCell ref="F5:G5"/>
    <mergeCell ref="D6:E6"/>
    <mergeCell ref="F6:G6"/>
    <mergeCell ref="B9:K9"/>
    <mergeCell ref="B10:K10"/>
  </mergeCells>
  <dataValidations count="11">
    <dataValidation showInputMessage="1" showErrorMessage="1" sqref="G112 B118:C118 G118:G121">
      <formula1>0</formula1>
      <formula2>0</formula2>
    </dataValidation>
    <dataValidation type="list" showInputMessage="1" showErrorMessage="1" sqref="B119:C121">
      <formula1>$M$87:$M$117</formula1>
      <formula2>0</formula2>
    </dataValidation>
    <dataValidation type="list" showInputMessage="1" showErrorMessage="1" sqref="G90:G108">
      <formula1>$M$91:$M$95</formula1>
      <formula2>0</formula2>
    </dataValidation>
    <dataValidation type="list" showInputMessage="1" showErrorMessage="1" sqref="G68:G86">
      <formula1>$M$69:$M$72</formula1>
      <formula2>0</formula2>
    </dataValidation>
    <dataValidation type="list" allowBlank="1" showInputMessage="1" showErrorMessage="1" sqref="E55:I64">
      <formula1>$M$56:$M$59</formula1>
      <formula2>0</formula2>
    </dataValidation>
    <dataValidation type="list" allowBlank="1" showInputMessage="1" showErrorMessage="1" sqref="B112:D113">
      <formula1>$M$112:$M$113</formula1>
      <formula2>0</formula2>
    </dataValidation>
    <dataValidation type="list" showInputMessage="1" showErrorMessage="1" sqref="G113">
      <formula1>$M$106:$M$113</formula1>
      <formula2>0</formula2>
    </dataValidation>
    <dataValidation type="list" allowBlank="1" showInputMessage="1" showErrorMessage="1" sqref="B129:B130 B134:B137">
      <formula1>$N$129:$N$130</formula1>
      <formula2>0</formula2>
    </dataValidation>
    <dataValidation type="list" showInputMessage="1" showErrorMessage="1" sqref="C129:C130 C134:C137">
      <formula1>#REF!</formula1>
      <formula2>0</formula2>
    </dataValidation>
    <dataValidation type="list" allowBlank="1" showInputMessage="1" showErrorMessage="1" sqref="M56:M59">
      <formula1>$M$88:$M$91</formula1>
      <formula2>0</formula2>
    </dataValidation>
    <dataValidation type="list" allowBlank="1" showInputMessage="1" showErrorMessage="1" sqref="B125:C125">
      <formula1>$M$124:$M$125</formula1>
      <formula2>0</formula2>
    </dataValidation>
  </dataValidations>
  <printOptions horizontalCentered="1"/>
  <pageMargins left="0.15763888888888899" right="0.15763888888888899" top="0.97083333333333299" bottom="0.39374999999999999" header="0.43333333333333302" footer="0.511811023622047"/>
  <pageSetup paperSize="9" scale="89" orientation="portrait" horizontalDpi="300" verticalDpi="300"/>
  <headerFooter>
    <oddHeader>&amp;L&amp;"Calibri,Normal"&amp;12Ajuntament d'Alzira&amp;R&amp;"Calibri,Normal"&amp;11AUTOBAREMACIÓ DE MÈRITS</oddHeader>
  </headerFooter>
  <rowBreaks count="2" manualBreakCount="2">
    <brk id="29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Iborra Daries</dc:creator>
  <dc:description/>
  <cp:lastModifiedBy>anas</cp:lastModifiedBy>
  <cp:revision>0</cp:revision>
  <dcterms:created xsi:type="dcterms:W3CDTF">2022-05-17T11:20:39Z</dcterms:created>
  <dcterms:modified xsi:type="dcterms:W3CDTF">2024-02-22T12:52:01Z</dcterms:modified>
  <dc:language>es-ES</dc:language>
</cp:coreProperties>
</file>