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AUTOBAREMACIÓ!$A$2:$K$151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3" i="1"/>
  <c r="J105"/>
  <c r="J134" l="1"/>
  <c r="J133"/>
  <c r="J132"/>
  <c r="J131"/>
  <c r="J130"/>
  <c r="J135" s="1"/>
  <c r="J123"/>
  <c r="J124" s="1"/>
  <c r="J115"/>
  <c r="J114"/>
  <c r="J113"/>
  <c r="J116" s="1"/>
  <c r="J108"/>
  <c r="J107"/>
  <c r="J106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10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72" s="1"/>
  <c r="I72" s="1"/>
  <c r="J72" s="1"/>
  <c r="J73" s="1"/>
  <c r="H44"/>
  <c r="H43"/>
  <c r="H42"/>
  <c r="H41"/>
  <c r="H40"/>
  <c r="H39"/>
  <c r="H38"/>
  <c r="H37"/>
  <c r="H36"/>
  <c r="H35"/>
  <c r="H45" s="1"/>
  <c r="I45" s="1"/>
  <c r="J45" s="1"/>
  <c r="J46" s="1"/>
  <c r="H27"/>
  <c r="H26"/>
  <c r="H25"/>
  <c r="H24"/>
  <c r="H23"/>
  <c r="H22"/>
  <c r="H21"/>
  <c r="H20"/>
  <c r="H19"/>
  <c r="H18"/>
  <c r="H17"/>
  <c r="H28" s="1"/>
  <c r="I28" s="1"/>
  <c r="J28" s="1"/>
  <c r="J29" s="1"/>
  <c r="J77" s="1"/>
  <c r="H16"/>
  <c r="H15"/>
  <c r="H14"/>
  <c r="H13"/>
  <c r="J119" l="1"/>
  <c r="J140" s="1"/>
</calcChain>
</file>

<file path=xl/sharedStrings.xml><?xml version="1.0" encoding="utf-8"?>
<sst xmlns="http://schemas.openxmlformats.org/spreadsheetml/2006/main" count="127" uniqueCount="73">
  <si>
    <t>CONVOCATÒRIA 10/24</t>
  </si>
  <si>
    <t>TÈCNIC/A D’INTEGRACIÓ SOCIAL / TIS</t>
  </si>
  <si>
    <t>EXPTE. Nº.</t>
  </si>
  <si>
    <t>4380/2024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</si>
  <si>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</si>
  <si>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</si>
  <si>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</si>
  <si>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</si>
  <si>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</si>
  <si>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</si>
  <si>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14,00 punts entre tots els apartats)</t>
  </si>
  <si>
    <t>Serveis prestats com a empleat públic amb vinculació en la
mateixa plaça o categoria a la qual es desitja accedir, a l’Administració Local  (0,24/mes)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</si>
  <si>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</si>
  <si>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</si>
  <si>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</si>
  <si>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</si>
  <si>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</si>
  <si>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</si>
  <si>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</si>
  <si>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</si>
  <si>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</si>
  <si>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</si>
  <si>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</si>
  <si>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</si>
  <si>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</si>
  <si>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</si>
  <si>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</si>
  <si>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</si>
  <si>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com a empleat públic amb vinculació en la mateixa plaça o categoria a la qual es desitja accedir,en altres Administracions Públiques (0,20/mes)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</si>
  <si>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</si>
  <si>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</si>
  <si>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en qualsevol entitat privada com a Integrador/a social en projectes d’intervenció socioeducativa i comunitària (0,12/mes)</t>
  </si>
  <si>
    <t>TOTAL EXPERIÈNCIA PROFESSIONAL (màxim 14,00 punts)</t>
  </si>
  <si>
    <t>MÈRITS ACADÈMICS (màx. 14,00 punts entre tots els apartats)</t>
  </si>
  <si>
    <t xml:space="preserve"> 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</si>
  <si>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perfeccionament i formació o màsters que tinguen relació amb les funcions a desenrotllar o amb caràcter transversal a l’Administració Local.</t>
    </r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</si>
  <si>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</si>
  <si>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</si>
  <si>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</si>
  <si>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</si>
  <si>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</si>
  <si>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</si>
  <si>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</si>
  <si>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</si>
  <si>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</si>
  <si>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3,00 punts)</t>
    </r>
  </si>
  <si>
    <t>Titulacions acadèmiques oficials reconegudes per l’Administració educativa de nivell superior diferents a la requerida per a l’accés a la plaça o categoria a la qual es desitja accedir. Només es tindrà en compte una única titulació superior i diferent a la requerida per a l’accés a la plaça.</t>
  </si>
  <si>
    <t>Titulació Universitaria</t>
  </si>
  <si>
    <t>Grau superior FP</t>
  </si>
  <si>
    <t>TOTAL TITULACIONS</t>
  </si>
  <si>
    <r>
      <rPr>
        <b/>
        <sz val="11"/>
        <rFont val="Calibri"/>
        <family val="2"/>
        <charset val="1"/>
      </rPr>
      <t>MÀSTERS I CURSOS DE POSTGRAU</t>
    </r>
    <r>
      <rPr>
        <b/>
        <i/>
        <sz val="11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 xml:space="preserve"> (màx. 3,00 punts)</t>
    </r>
  </si>
  <si>
    <t>Es valoren els Màsters Universitaris oficials o propis de cada Universitat no inclosos en l’apartat de titulació que estiguen relacionats directament amb les funcions pròpies de la plaça convocada.</t>
  </si>
  <si>
    <t>Màster entre 60 i 120 crèdits</t>
  </si>
  <si>
    <t>Cursos de Post-grau entre 15 i 60 crèdits</t>
  </si>
  <si>
    <t>TOTAL FORMACIÓ</t>
  </si>
  <si>
    <t>CONEIXEMENTS DE VALENCIÀ (màx. 3 p.)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</si>
  <si>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</si>
  <si>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</si>
  <si>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</si>
  <si>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</si>
  <si>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</si>
  <si>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</si>
  <si>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</si>
  <si>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</si>
  <si>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CONEIXEMENTS D'ALTRES IDIOMES   (màx. 3,00 p.)</t>
  </si>
  <si>
    <t>A2</t>
  </si>
  <si>
    <t>TOTAL ALTRES IDIOMES</t>
  </si>
  <si>
    <t>ENTREVISTA PERSONAL (MÀX. 6 PUNTS)</t>
  </si>
  <si>
    <t>ENTREVISTA</t>
  </si>
  <si>
    <t>TOTAL CONCURS (sumar puntuació entrevista personal)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</si>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</sst>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3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Arial"/>
      <family val="2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b/>
      <i/>
      <sz val="11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165" fontId="30" fillId="0" borderId="0" applyBorder="0" applyProtection="0"/>
    <xf numFmtId="164" fontId="30" fillId="0" borderId="0" applyBorder="0" applyProtection="0"/>
    <xf numFmtId="0" fontId="1" fillId="0" borderId="0"/>
  </cellStyleXfs>
  <cellXfs count="19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2" borderId="19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right" vertical="center"/>
    </xf>
    <xf numFmtId="2" fontId="14" fillId="2" borderId="3" xfId="0" applyNumberFormat="1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1" fillId="0" borderId="0" xfId="0" applyNumberFormat="1" applyFont="1" applyBorder="1" applyAlignment="1" applyProtection="1">
      <alignment horizontal="right" vertical="center"/>
    </xf>
    <xf numFmtId="2" fontId="11" fillId="0" borderId="13" xfId="0" applyNumberFormat="1" applyFont="1" applyBorder="1" applyAlignment="1" applyProtection="1">
      <alignment vertical="center"/>
    </xf>
    <xf numFmtId="2" fontId="11" fillId="0" borderId="19" xfId="0" applyNumberFormat="1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2" fontId="11" fillId="0" borderId="22" xfId="0" applyNumberFormat="1" applyFont="1" applyBorder="1" applyAlignment="1" applyProtection="1">
      <alignment horizontal="right" vertical="center"/>
    </xf>
    <xf numFmtId="2" fontId="11" fillId="0" borderId="23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right" vertical="center"/>
    </xf>
    <xf numFmtId="2" fontId="4" fillId="2" borderId="23" xfId="0" applyNumberFormat="1" applyFont="1" applyFill="1" applyBorder="1" applyAlignment="1" applyProtection="1">
      <alignment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right" vertical="center"/>
    </xf>
    <xf numFmtId="2" fontId="4" fillId="2" borderId="15" xfId="0" applyNumberFormat="1" applyFont="1" applyFill="1" applyBorder="1" applyAlignment="1" applyProtection="1">
      <alignment vertical="center"/>
    </xf>
    <xf numFmtId="167" fontId="3" fillId="0" borderId="25" xfId="0" applyNumberFormat="1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vertical="center"/>
    </xf>
    <xf numFmtId="167" fontId="3" fillId="0" borderId="26" xfId="0" applyNumberFormat="1" applyFont="1" applyBorder="1" applyAlignment="1" applyProtection="1">
      <alignment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</xf>
    <xf numFmtId="2" fontId="4" fillId="2" borderId="27" xfId="0" applyNumberFormat="1" applyFont="1" applyFill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2" fontId="8" fillId="0" borderId="3" xfId="0" applyNumberFormat="1" applyFont="1" applyBorder="1" applyAlignment="1" applyProtection="1">
      <alignment horizontal="right" vertical="center"/>
    </xf>
    <xf numFmtId="2" fontId="8" fillId="2" borderId="3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</xf>
    <xf numFmtId="2" fontId="4" fillId="0" borderId="3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2" fontId="21" fillId="0" borderId="3" xfId="0" applyNumberFormat="1" applyFont="1" applyBorder="1" applyAlignment="1" applyProtection="1">
      <alignment horizontal="right" vertical="center"/>
    </xf>
    <xf numFmtId="2" fontId="21" fillId="2" borderId="3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168" fontId="4" fillId="0" borderId="3" xfId="0" applyNumberFormat="1" applyFont="1" applyBorder="1" applyAlignment="1" applyProtection="1">
      <alignment horizontal="right" vertical="center"/>
    </xf>
    <xf numFmtId="2" fontId="11" fillId="7" borderId="19" xfId="0" applyNumberFormat="1" applyFont="1" applyFill="1" applyBorder="1" applyAlignment="1" applyProtection="1">
      <alignment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0" fontId="16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5" fillId="0" borderId="3" xfId="0" applyNumberFormat="1" applyFont="1" applyBorder="1" applyAlignment="1" applyProtection="1">
      <alignment horizontal="right" vertical="center" wrapText="1"/>
    </xf>
    <xf numFmtId="0" fontId="16" fillId="7" borderId="2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2" fontId="5" fillId="0" borderId="0" xfId="0" applyNumberFormat="1" applyFont="1" applyBorder="1" applyAlignment="1" applyProtection="1">
      <alignment horizontal="right" vertical="center" wrapText="1"/>
    </xf>
    <xf numFmtId="0" fontId="2" fillId="0" borderId="19" xfId="0" applyFont="1" applyBorder="1" applyAlignment="1" applyProtection="1">
      <alignment vertical="center"/>
    </xf>
    <xf numFmtId="2" fontId="11" fillId="0" borderId="0" xfId="0" applyNumberFormat="1" applyFont="1" applyBorder="1" applyAlignment="1" applyProtection="1">
      <alignment vertical="center"/>
    </xf>
    <xf numFmtId="0" fontId="11" fillId="0" borderId="29" xfId="0" applyFont="1" applyBorder="1" applyAlignment="1" applyProtection="1">
      <alignment horizontal="center" vertical="center" wrapText="1"/>
    </xf>
    <xf numFmtId="2" fontId="11" fillId="7" borderId="14" xfId="0" applyNumberFormat="1" applyFont="1" applyFill="1" applyBorder="1" applyAlignment="1" applyProtection="1">
      <alignment vertical="center" wrapText="1"/>
    </xf>
    <xf numFmtId="2" fontId="11" fillId="7" borderId="12" xfId="0" applyNumberFormat="1" applyFont="1" applyFill="1" applyBorder="1" applyAlignment="1" applyProtection="1">
      <alignment vertical="center" wrapText="1"/>
    </xf>
    <xf numFmtId="0" fontId="16" fillId="7" borderId="12" xfId="0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2" fontId="27" fillId="8" borderId="3" xfId="0" applyNumberFormat="1" applyFont="1" applyFill="1" applyBorder="1" applyAlignment="1" applyProtection="1">
      <alignment horizontal="right" vertical="center"/>
    </xf>
    <xf numFmtId="2" fontId="27" fillId="2" borderId="15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0" fillId="0" borderId="19" xfId="0" applyBorder="1"/>
    <xf numFmtId="0" fontId="3" fillId="0" borderId="3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 wrapText="1"/>
    </xf>
    <xf numFmtId="2" fontId="18" fillId="2" borderId="3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right" vertical="center"/>
    </xf>
    <xf numFmtId="2" fontId="18" fillId="0" borderId="0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left" vertical="center"/>
    </xf>
    <xf numFmtId="2" fontId="11" fillId="0" borderId="31" xfId="0" applyNumberFormat="1" applyFont="1" applyBorder="1" applyAlignment="1" applyProtection="1">
      <alignment horizontal="right" vertical="center"/>
    </xf>
    <xf numFmtId="2" fontId="11" fillId="0" borderId="32" xfId="0" applyNumberFormat="1" applyFont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vertical="center"/>
    </xf>
    <xf numFmtId="0" fontId="26" fillId="8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8" fillId="0" borderId="3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21" fillId="6" borderId="3" xfId="0" applyFont="1" applyFill="1" applyBorder="1" applyAlignment="1" applyProtection="1">
      <alignment horizontal="left" vertical="center"/>
    </xf>
    <xf numFmtId="0" fontId="23" fillId="4" borderId="15" xfId="0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top" wrapText="1"/>
      <protection locked="0"/>
    </xf>
    <xf numFmtId="0" fontId="24" fillId="0" borderId="15" xfId="0" applyFont="1" applyBorder="1" applyAlignment="1" applyProtection="1">
      <alignment horizontal="center" vertical="top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7" fillId="8" borderId="3" xfId="0" applyFont="1" applyFill="1" applyBorder="1" applyAlignment="1" applyProtection="1">
      <alignment horizontal="left" vertical="center"/>
    </xf>
    <xf numFmtId="0" fontId="8" fillId="9" borderId="21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9" borderId="3" xfId="0" applyFont="1" applyFill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justify" vertical="center" wrapText="1"/>
    </xf>
    <xf numFmtId="0" fontId="8" fillId="9" borderId="3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2" fontId="8" fillId="6" borderId="1" xfId="0" applyNumberFormat="1" applyFont="1" applyFill="1" applyBorder="1" applyAlignment="1" applyProtection="1">
      <alignment horizontal="center" vertical="center"/>
    </xf>
    <xf numFmtId="0" fontId="27" fillId="8" borderId="1" xfId="0" applyFont="1" applyFill="1" applyBorder="1" applyAlignment="1" applyProtection="1">
      <alignment horizontal="center" vertical="center" wrapText="1"/>
    </xf>
    <xf numFmtId="2" fontId="27" fillId="8" borderId="1" xfId="0" applyNumberFormat="1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7"/>
  <sheetViews>
    <sheetView showGridLines="0" tabSelected="1" topLeftCell="A82" zoomScaleNormal="100" workbookViewId="0">
      <selection activeCell="B105" sqref="B105:E105"/>
    </sheetView>
  </sheetViews>
  <sheetFormatPr baseColWidth="10" defaultColWidth="11.42578125" defaultRowHeight="12.75"/>
  <cols>
    <col min="1" max="1" width="3.85546875" style="1" customWidth="1"/>
    <col min="2" max="2" width="19.140625" style="2" customWidth="1"/>
    <col min="3" max="3" width="15.5703125" style="2" customWidth="1"/>
    <col min="4" max="4" width="14.28515625" style="2" customWidth="1"/>
    <col min="5" max="5" width="8.85546875" style="2" customWidth="1"/>
    <col min="6" max="6" width="9.28515625" style="2" customWidth="1"/>
    <col min="7" max="7" width="8.140625" style="2" customWidth="1"/>
    <col min="8" max="8" width="6.7109375" style="3" customWidth="1"/>
    <col min="9" max="9" width="6.42578125" style="4" customWidth="1"/>
    <col min="10" max="10" width="5.42578125" style="5" customWidth="1"/>
    <col min="11" max="11" width="3.5703125" style="5" customWidth="1"/>
    <col min="12" max="12" width="12.28515625" style="2" hidden="1" customWidth="1"/>
    <col min="13" max="13" width="39" style="2" hidden="1" customWidth="1"/>
    <col min="14" max="14" width="32" style="2" customWidth="1"/>
    <col min="15" max="22" width="11.42578125" style="2"/>
    <col min="23" max="1024" width="11.42578125" style="1"/>
  </cols>
  <sheetData>
    <row r="1" spans="1:22" ht="7.5" customHeight="1"/>
    <row r="2" spans="1:22" ht="43.5" customHeight="1">
      <c r="B2" s="6" t="s">
        <v>0</v>
      </c>
      <c r="C2" s="161" t="s">
        <v>1</v>
      </c>
      <c r="D2" s="161"/>
      <c r="E2" s="161"/>
      <c r="F2" s="161"/>
      <c r="G2" s="7" t="s">
        <v>2</v>
      </c>
      <c r="H2" s="162" t="s">
        <v>3</v>
      </c>
      <c r="I2" s="162"/>
    </row>
    <row r="3" spans="1:22" ht="12" customHeight="1"/>
    <row r="4" spans="1:22">
      <c r="B4" s="8" t="s">
        <v>4</v>
      </c>
      <c r="C4" s="9"/>
      <c r="D4" s="9"/>
      <c r="E4" s="9"/>
      <c r="F4" s="163"/>
      <c r="G4" s="163"/>
    </row>
    <row r="5" spans="1:22">
      <c r="B5" s="10" t="s">
        <v>5</v>
      </c>
      <c r="C5" s="11" t="s">
        <v>6</v>
      </c>
      <c r="D5" s="164" t="s">
        <v>7</v>
      </c>
      <c r="E5" s="164"/>
      <c r="F5" s="165" t="s">
        <v>8</v>
      </c>
      <c r="G5" s="165"/>
    </row>
    <row r="6" spans="1:22" ht="15" customHeight="1">
      <c r="B6" s="13"/>
      <c r="C6" s="14"/>
      <c r="D6" s="166"/>
      <c r="E6" s="166"/>
      <c r="F6" s="162"/>
      <c r="G6" s="162"/>
    </row>
    <row r="7" spans="1:22" ht="12" customHeight="1"/>
    <row r="8" spans="1:22">
      <c r="B8" s="15" t="s">
        <v>9</v>
      </c>
      <c r="C8" s="9"/>
      <c r="D8" s="9"/>
      <c r="E8" s="9"/>
      <c r="F8" s="16"/>
    </row>
    <row r="9" spans="1:22" s="17" customFormat="1" ht="15">
      <c r="A9" s="1"/>
      <c r="B9" s="167" t="s">
        <v>10</v>
      </c>
      <c r="C9" s="167"/>
      <c r="D9" s="167"/>
      <c r="E9" s="167"/>
      <c r="F9" s="167"/>
      <c r="G9" s="167"/>
      <c r="H9" s="167"/>
      <c r="I9" s="167"/>
      <c r="J9" s="167"/>
      <c r="K9" s="167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>
      <c r="B10" s="168" t="s">
        <v>11</v>
      </c>
      <c r="C10" s="168"/>
      <c r="D10" s="168"/>
      <c r="E10" s="168"/>
      <c r="F10" s="168"/>
      <c r="G10" s="168"/>
      <c r="H10" s="168"/>
      <c r="I10" s="168"/>
      <c r="J10" s="168"/>
      <c r="K10" s="168"/>
    </row>
    <row r="11" spans="1:22" ht="29.25" customHeight="1">
      <c r="A11" s="18" t="s">
        <v>12</v>
      </c>
      <c r="B11" s="12" t="s">
        <v>13</v>
      </c>
      <c r="C11" s="12" t="s">
        <v>14</v>
      </c>
      <c r="D11" s="12" t="s">
        <v>15</v>
      </c>
      <c r="E11" s="19" t="s">
        <v>16</v>
      </c>
      <c r="F11" s="12" t="s">
        <v>17</v>
      </c>
      <c r="G11" s="12" t="s">
        <v>18</v>
      </c>
      <c r="H11" s="20" t="s">
        <v>19</v>
      </c>
      <c r="I11" s="21" t="s">
        <v>20</v>
      </c>
      <c r="J11" s="22" t="s">
        <v>21</v>
      </c>
      <c r="K11" s="23" t="s">
        <v>22</v>
      </c>
      <c r="L11" s="24"/>
    </row>
    <row r="12" spans="1:22" ht="6.75" hidden="1" customHeight="1">
      <c r="A12" s="25"/>
      <c r="B12" s="26"/>
      <c r="C12" s="26"/>
      <c r="D12" s="26"/>
      <c r="E12" s="27"/>
      <c r="F12" s="28"/>
      <c r="G12" s="29"/>
      <c r="H12" s="30"/>
      <c r="I12" s="31"/>
      <c r="J12" s="32"/>
      <c r="K12" s="33"/>
      <c r="L12" s="24"/>
    </row>
    <row r="13" spans="1:22" ht="15" customHeight="1">
      <c r="A13" s="34"/>
      <c r="B13" s="35"/>
      <c r="C13" s="35"/>
      <c r="D13" s="35"/>
      <c r="E13" s="36"/>
      <c r="F13" s="37"/>
      <c r="G13" s="38"/>
      <c r="H13" s="30">
        <f t="shared" ref="H13:H27" si="0">((((G13-F13+1)))*E13)</f>
        <v>0</v>
      </c>
      <c r="I13" s="39"/>
      <c r="J13" s="40"/>
      <c r="K13" s="33"/>
      <c r="L13" s="24"/>
    </row>
    <row r="14" spans="1:22" ht="15" customHeight="1">
      <c r="A14" s="34"/>
      <c r="B14" s="35"/>
      <c r="C14" s="35"/>
      <c r="D14" s="35"/>
      <c r="E14" s="36"/>
      <c r="F14" s="37"/>
      <c r="G14" s="38"/>
      <c r="H14" s="30">
        <f t="shared" si="0"/>
        <v>0</v>
      </c>
      <c r="I14" s="39"/>
      <c r="J14" s="40"/>
      <c r="K14" s="33"/>
      <c r="L14" s="24"/>
    </row>
    <row r="15" spans="1:22" ht="15" customHeight="1">
      <c r="A15" s="34"/>
      <c r="B15" s="35"/>
      <c r="C15" s="35"/>
      <c r="D15" s="35"/>
      <c r="E15" s="36"/>
      <c r="F15" s="37"/>
      <c r="G15" s="38"/>
      <c r="H15" s="30">
        <f t="shared" si="0"/>
        <v>0</v>
      </c>
      <c r="I15" s="39"/>
      <c r="J15" s="40"/>
      <c r="K15" s="33"/>
      <c r="L15" s="24"/>
    </row>
    <row r="16" spans="1:22" ht="15" customHeight="1">
      <c r="A16" s="34"/>
      <c r="B16" s="35"/>
      <c r="C16" s="35"/>
      <c r="D16" s="35"/>
      <c r="E16" s="36"/>
      <c r="F16" s="37"/>
      <c r="G16" s="38"/>
      <c r="H16" s="30">
        <f t="shared" si="0"/>
        <v>0</v>
      </c>
      <c r="I16" s="39"/>
      <c r="J16" s="40"/>
      <c r="K16" s="33"/>
      <c r="L16" s="24"/>
    </row>
    <row r="17" spans="1:22" ht="15" customHeight="1">
      <c r="A17" s="34"/>
      <c r="B17" s="35"/>
      <c r="C17" s="35"/>
      <c r="D17" s="35"/>
      <c r="E17" s="36"/>
      <c r="F17" s="37"/>
      <c r="G17" s="38"/>
      <c r="H17" s="30">
        <f t="shared" si="0"/>
        <v>0</v>
      </c>
      <c r="I17" s="39"/>
      <c r="J17" s="40"/>
      <c r="K17" s="33"/>
      <c r="L17" s="24"/>
    </row>
    <row r="18" spans="1:22" ht="15" customHeight="1">
      <c r="A18" s="34"/>
      <c r="B18" s="35"/>
      <c r="C18" s="35"/>
      <c r="D18" s="35"/>
      <c r="E18" s="36"/>
      <c r="F18" s="37"/>
      <c r="G18" s="38"/>
      <c r="H18" s="41">
        <f t="shared" si="0"/>
        <v>0</v>
      </c>
      <c r="I18" s="39"/>
      <c r="J18" s="40"/>
      <c r="K18" s="33"/>
    </row>
    <row r="19" spans="1:22" ht="15" customHeight="1">
      <c r="A19" s="34"/>
      <c r="B19" s="35"/>
      <c r="C19" s="35"/>
      <c r="D19" s="35"/>
      <c r="E19" s="36"/>
      <c r="F19" s="37"/>
      <c r="G19" s="38"/>
      <c r="H19" s="41">
        <f t="shared" si="0"/>
        <v>0</v>
      </c>
      <c r="I19" s="42"/>
      <c r="J19" s="40"/>
      <c r="K19" s="33"/>
    </row>
    <row r="20" spans="1:22" ht="15" customHeight="1">
      <c r="A20" s="34"/>
      <c r="B20" s="35"/>
      <c r="C20" s="35"/>
      <c r="D20" s="35"/>
      <c r="E20" s="36"/>
      <c r="F20" s="37"/>
      <c r="G20" s="38"/>
      <c r="H20" s="41">
        <f t="shared" si="0"/>
        <v>0</v>
      </c>
      <c r="I20" s="42"/>
      <c r="J20" s="40"/>
      <c r="K20" s="33"/>
    </row>
    <row r="21" spans="1:22" ht="15" customHeight="1">
      <c r="A21" s="34"/>
      <c r="B21" s="35"/>
      <c r="C21" s="35"/>
      <c r="D21" s="35"/>
      <c r="E21" s="36"/>
      <c r="F21" s="37"/>
      <c r="G21" s="38"/>
      <c r="H21" s="41">
        <f t="shared" si="0"/>
        <v>0</v>
      </c>
      <c r="I21" s="42"/>
      <c r="J21" s="40"/>
      <c r="K21" s="33"/>
    </row>
    <row r="22" spans="1:22" ht="15" customHeight="1">
      <c r="A22" s="34"/>
      <c r="B22" s="35"/>
      <c r="C22" s="35"/>
      <c r="D22" s="35"/>
      <c r="E22" s="36"/>
      <c r="F22" s="37"/>
      <c r="G22" s="38"/>
      <c r="H22" s="41">
        <f t="shared" si="0"/>
        <v>0</v>
      </c>
      <c r="I22" s="42"/>
      <c r="J22" s="40"/>
      <c r="K22" s="33"/>
    </row>
    <row r="23" spans="1:22" ht="15" customHeight="1">
      <c r="A23" s="34"/>
      <c r="B23" s="35"/>
      <c r="C23" s="35"/>
      <c r="D23" s="35"/>
      <c r="E23" s="36"/>
      <c r="F23" s="37"/>
      <c r="G23" s="38"/>
      <c r="H23" s="41">
        <f t="shared" si="0"/>
        <v>0</v>
      </c>
      <c r="I23" s="42"/>
      <c r="J23" s="40"/>
      <c r="K23" s="33"/>
    </row>
    <row r="24" spans="1:22" ht="15" customHeight="1">
      <c r="A24" s="34"/>
      <c r="B24" s="35"/>
      <c r="C24" s="35"/>
      <c r="D24" s="35"/>
      <c r="E24" s="36"/>
      <c r="F24" s="37"/>
      <c r="G24" s="38"/>
      <c r="H24" s="41">
        <f t="shared" si="0"/>
        <v>0</v>
      </c>
      <c r="I24" s="42"/>
      <c r="J24" s="40"/>
      <c r="K24" s="33"/>
    </row>
    <row r="25" spans="1:22" ht="15" customHeight="1">
      <c r="A25" s="34"/>
      <c r="B25" s="35"/>
      <c r="C25" s="35"/>
      <c r="D25" s="35"/>
      <c r="E25" s="36"/>
      <c r="F25" s="37"/>
      <c r="G25" s="38"/>
      <c r="H25" s="41">
        <f t="shared" si="0"/>
        <v>0</v>
      </c>
      <c r="I25" s="42"/>
      <c r="J25" s="40"/>
      <c r="K25" s="33"/>
    </row>
    <row r="26" spans="1:22" ht="15" customHeight="1">
      <c r="A26" s="34"/>
      <c r="B26" s="35"/>
      <c r="C26" s="35"/>
      <c r="D26" s="35"/>
      <c r="E26" s="36"/>
      <c r="F26" s="37"/>
      <c r="G26" s="38"/>
      <c r="H26" s="41">
        <f t="shared" si="0"/>
        <v>0</v>
      </c>
      <c r="I26" s="42"/>
      <c r="J26" s="40"/>
      <c r="K26" s="33"/>
    </row>
    <row r="27" spans="1:22" ht="15" customHeight="1">
      <c r="A27" s="34"/>
      <c r="B27" s="35"/>
      <c r="C27" s="35"/>
      <c r="D27" s="35"/>
      <c r="E27" s="36"/>
      <c r="F27" s="37"/>
      <c r="G27" s="38"/>
      <c r="H27" s="41">
        <f t="shared" si="0"/>
        <v>0</v>
      </c>
      <c r="I27" s="42"/>
      <c r="J27" s="40"/>
      <c r="K27" s="33"/>
    </row>
    <row r="28" spans="1:22" ht="15" customHeight="1">
      <c r="A28" s="169" t="s">
        <v>23</v>
      </c>
      <c r="B28" s="169"/>
      <c r="C28" s="169"/>
      <c r="D28" s="169"/>
      <c r="E28" s="169"/>
      <c r="F28" s="169"/>
      <c r="G28" s="169"/>
      <c r="H28" s="43">
        <f>SUM(H12:H27)</f>
        <v>0</v>
      </c>
      <c r="I28" s="44" t="str">
        <f>IF(H28&gt;=30,H28/30,"0")</f>
        <v>0</v>
      </c>
      <c r="J28" s="45">
        <f>IF(I28&lt;1,"0",(ROUNDDOWN(I28,0))*0.24)</f>
        <v>0</v>
      </c>
      <c r="K28" s="46"/>
    </row>
    <row r="29" spans="1:22" s="17" customFormat="1" ht="15" customHeight="1">
      <c r="A29" s="47"/>
      <c r="B29" s="47"/>
      <c r="C29" s="47"/>
      <c r="D29" s="47"/>
      <c r="E29" s="47"/>
      <c r="F29" s="47"/>
      <c r="G29" s="170" t="s">
        <v>24</v>
      </c>
      <c r="H29" s="170"/>
      <c r="I29" s="170"/>
      <c r="J29" s="48">
        <f>IF(SUM(J11:J28)&gt;14,"14,00",SUM(J11:J28))</f>
        <v>0</v>
      </c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7" customFormat="1" ht="13.5" customHeight="1">
      <c r="A30" s="1"/>
      <c r="B30" s="50" t="s">
        <v>25</v>
      </c>
      <c r="C30" s="51"/>
      <c r="D30" s="51"/>
      <c r="E30" s="51"/>
      <c r="F30" s="51"/>
      <c r="G30" s="171"/>
      <c r="H30" s="171"/>
      <c r="I30" s="171"/>
      <c r="J30" s="53"/>
      <c r="K30" s="5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7" customFormat="1" ht="15" customHeight="1">
      <c r="A31" s="1"/>
      <c r="B31" s="50" t="s">
        <v>26</v>
      </c>
      <c r="C31" s="51"/>
      <c r="D31" s="51"/>
      <c r="E31" s="51"/>
      <c r="F31" s="51"/>
      <c r="G31" s="52"/>
      <c r="H31" s="52"/>
      <c r="I31" s="52"/>
      <c r="J31" s="53"/>
      <c r="K31" s="5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7" customFormat="1" ht="26.65" customHeight="1">
      <c r="A32" s="1"/>
      <c r="B32" s="56" t="s">
        <v>27</v>
      </c>
      <c r="C32" s="57"/>
      <c r="D32" s="57"/>
      <c r="E32" s="57"/>
      <c r="F32" s="57"/>
      <c r="G32" s="58"/>
      <c r="H32" s="58"/>
      <c r="I32" s="58"/>
      <c r="J32" s="59"/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33" customHeight="1">
      <c r="A33" s="1"/>
      <c r="B33" s="172" t="s">
        <v>28</v>
      </c>
      <c r="C33" s="172"/>
      <c r="D33" s="172"/>
      <c r="E33" s="172"/>
      <c r="F33" s="172"/>
      <c r="G33" s="172"/>
      <c r="H33" s="172"/>
      <c r="I33" s="172"/>
      <c r="J33" s="172"/>
      <c r="K33" s="17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22.5">
      <c r="A34" s="18" t="s">
        <v>12</v>
      </c>
      <c r="B34" s="12" t="s">
        <v>13</v>
      </c>
      <c r="C34" s="12" t="s">
        <v>14</v>
      </c>
      <c r="D34" s="12" t="s">
        <v>15</v>
      </c>
      <c r="E34" s="19" t="s">
        <v>16</v>
      </c>
      <c r="F34" s="12" t="s">
        <v>17</v>
      </c>
      <c r="G34" s="12" t="s">
        <v>18</v>
      </c>
      <c r="H34" s="20" t="s">
        <v>19</v>
      </c>
      <c r="I34" s="21" t="s">
        <v>20</v>
      </c>
      <c r="J34" s="22" t="s">
        <v>21</v>
      </c>
      <c r="K34" s="61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17.25" customHeight="1">
      <c r="A35" s="28"/>
      <c r="B35" s="35"/>
      <c r="C35" s="35"/>
      <c r="D35" s="35"/>
      <c r="E35" s="36"/>
      <c r="F35" s="37"/>
      <c r="G35" s="38"/>
      <c r="H35" s="30">
        <f t="shared" ref="H35:H44" si="1">((((G35-F35+1)))*E35)</f>
        <v>0</v>
      </c>
      <c r="I35" s="31"/>
      <c r="J35" s="32"/>
      <c r="K35" s="3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17.25" customHeight="1">
      <c r="A36" s="28"/>
      <c r="B36" s="35"/>
      <c r="C36" s="35"/>
      <c r="D36" s="35"/>
      <c r="E36" s="27"/>
      <c r="F36" s="37"/>
      <c r="G36" s="38"/>
      <c r="H36" s="30">
        <f t="shared" si="1"/>
        <v>0</v>
      </c>
      <c r="I36" s="39"/>
      <c r="J36" s="40"/>
      <c r="K36" s="3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17.25" customHeight="1">
      <c r="A37" s="28"/>
      <c r="B37" s="35"/>
      <c r="C37" s="35"/>
      <c r="D37" s="35"/>
      <c r="E37" s="27"/>
      <c r="F37" s="37"/>
      <c r="G37" s="38"/>
      <c r="H37" s="30">
        <f t="shared" si="1"/>
        <v>0</v>
      </c>
      <c r="I37" s="39"/>
      <c r="J37" s="40"/>
      <c r="K37" s="3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>
      <c r="A38" s="28"/>
      <c r="B38" s="35"/>
      <c r="C38" s="35"/>
      <c r="D38" s="35"/>
      <c r="E38" s="27"/>
      <c r="F38" s="37"/>
      <c r="G38" s="38"/>
      <c r="H38" s="30">
        <f t="shared" si="1"/>
        <v>0</v>
      </c>
      <c r="I38" s="39"/>
      <c r="J38" s="40"/>
      <c r="K38" s="3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>
      <c r="A39" s="28"/>
      <c r="B39" s="35"/>
      <c r="C39" s="35"/>
      <c r="D39" s="35"/>
      <c r="E39" s="27"/>
      <c r="F39" s="37"/>
      <c r="G39" s="38"/>
      <c r="H39" s="30">
        <f t="shared" si="1"/>
        <v>0</v>
      </c>
      <c r="I39" s="39"/>
      <c r="J39" s="40"/>
      <c r="K39" s="3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>
      <c r="A40" s="28"/>
      <c r="B40" s="35"/>
      <c r="C40" s="35"/>
      <c r="D40" s="35"/>
      <c r="E40" s="27"/>
      <c r="F40" s="37"/>
      <c r="G40" s="38"/>
      <c r="H40" s="30">
        <f t="shared" si="1"/>
        <v>0</v>
      </c>
      <c r="I40" s="39"/>
      <c r="J40" s="40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>
      <c r="A41" s="28"/>
      <c r="B41" s="35"/>
      <c r="C41" s="35"/>
      <c r="D41" s="35"/>
      <c r="E41" s="27"/>
      <c r="F41" s="37"/>
      <c r="G41" s="38"/>
      <c r="H41" s="30">
        <f t="shared" si="1"/>
        <v>0</v>
      </c>
      <c r="I41" s="39"/>
      <c r="J41" s="40"/>
      <c r="K41" s="3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>
      <c r="A42" s="28"/>
      <c r="B42" s="35"/>
      <c r="C42" s="35"/>
      <c r="D42" s="35"/>
      <c r="E42" s="27"/>
      <c r="F42" s="37"/>
      <c r="G42" s="38"/>
      <c r="H42" s="30">
        <f t="shared" si="1"/>
        <v>0</v>
      </c>
      <c r="I42" s="39"/>
      <c r="J42" s="40"/>
      <c r="K42" s="3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>
      <c r="A43" s="28"/>
      <c r="B43" s="35"/>
      <c r="C43" s="35"/>
      <c r="D43" s="35"/>
      <c r="E43" s="27"/>
      <c r="F43" s="37"/>
      <c r="G43" s="38"/>
      <c r="H43" s="30">
        <f t="shared" si="1"/>
        <v>0</v>
      </c>
      <c r="I43" s="39"/>
      <c r="J43" s="40"/>
      <c r="K43" s="3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>
      <c r="A44" s="28"/>
      <c r="B44" s="35"/>
      <c r="C44" s="35"/>
      <c r="D44" s="35"/>
      <c r="E44" s="27"/>
      <c r="F44" s="37"/>
      <c r="G44" s="38"/>
      <c r="H44" s="30">
        <f t="shared" si="1"/>
        <v>0</v>
      </c>
      <c r="I44" s="62"/>
      <c r="J44" s="63"/>
      <c r="K44" s="6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>
      <c r="A45" s="173" t="s">
        <v>23</v>
      </c>
      <c r="B45" s="173"/>
      <c r="C45" s="173"/>
      <c r="D45" s="173"/>
      <c r="E45" s="173"/>
      <c r="F45" s="173"/>
      <c r="G45" s="173"/>
      <c r="H45" s="43">
        <f>SUM(H35:H44)</f>
        <v>0</v>
      </c>
      <c r="I45" s="65" t="str">
        <f>IF(H45&gt;=30,H45/30,"0")</f>
        <v>0</v>
      </c>
      <c r="J45" s="66">
        <f>IF(I45&lt;1,"0",(ROUNDDOWN(I45,0))*0.2)</f>
        <v>0</v>
      </c>
      <c r="K45" s="6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7.25" customHeight="1">
      <c r="A46" s="47"/>
      <c r="B46" s="47"/>
      <c r="C46" s="47"/>
      <c r="D46" s="47"/>
      <c r="E46" s="47"/>
      <c r="F46" s="47"/>
      <c r="G46" s="170" t="s">
        <v>24</v>
      </c>
      <c r="H46" s="170"/>
      <c r="I46" s="170"/>
      <c r="J46" s="48">
        <f>IF(SUM(J33:J45)&gt;14,"14,00",SUM(J33:J45))</f>
        <v>0</v>
      </c>
      <c r="K46" s="49"/>
    </row>
    <row r="47" spans="1:22" ht="12.6" customHeight="1">
      <c r="B47" s="50" t="s">
        <v>25</v>
      </c>
      <c r="C47" s="51"/>
      <c r="D47" s="51"/>
      <c r="E47" s="51"/>
      <c r="F47" s="51"/>
      <c r="G47" s="171"/>
      <c r="H47" s="171"/>
      <c r="I47" s="171"/>
      <c r="J47" s="53"/>
      <c r="K47" s="54"/>
    </row>
    <row r="48" spans="1:22" ht="12.6" customHeight="1">
      <c r="B48" s="50" t="s">
        <v>29</v>
      </c>
      <c r="C48" s="51"/>
      <c r="D48" s="51"/>
      <c r="E48" s="51"/>
      <c r="F48" s="51"/>
      <c r="G48" s="52"/>
      <c r="H48" s="52"/>
      <c r="I48" s="52"/>
      <c r="J48" s="53"/>
      <c r="K48" s="55"/>
    </row>
    <row r="49" spans="1:22" ht="9" customHeight="1">
      <c r="B49" s="56" t="s">
        <v>30</v>
      </c>
      <c r="C49" s="57"/>
      <c r="D49" s="57"/>
      <c r="E49" s="57"/>
      <c r="F49" s="57"/>
      <c r="G49" s="58"/>
      <c r="H49" s="58"/>
      <c r="I49" s="58"/>
      <c r="J49" s="59"/>
      <c r="K49" s="60"/>
    </row>
    <row r="50" spans="1:22" s="17" customFormat="1" ht="28.5" customHeight="1">
      <c r="A50" s="1"/>
      <c r="B50" s="172" t="s">
        <v>31</v>
      </c>
      <c r="C50" s="172"/>
      <c r="D50" s="172"/>
      <c r="E50" s="172"/>
      <c r="F50" s="172"/>
      <c r="G50" s="172"/>
      <c r="H50" s="172"/>
      <c r="I50" s="172"/>
      <c r="J50" s="172"/>
      <c r="K50" s="17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22.5">
      <c r="A51" s="18" t="s">
        <v>12</v>
      </c>
      <c r="B51" s="12" t="s">
        <v>13</v>
      </c>
      <c r="C51" s="12" t="s">
        <v>14</v>
      </c>
      <c r="D51" s="12" t="s">
        <v>15</v>
      </c>
      <c r="E51" s="19" t="s">
        <v>16</v>
      </c>
      <c r="F51" s="12" t="s">
        <v>17</v>
      </c>
      <c r="G51" s="12" t="s">
        <v>18</v>
      </c>
      <c r="H51" s="20" t="s">
        <v>19</v>
      </c>
      <c r="I51" s="21" t="s">
        <v>20</v>
      </c>
      <c r="J51" s="22" t="s">
        <v>21</v>
      </c>
      <c r="K51" s="23" t="s">
        <v>22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>
      <c r="A52" s="28"/>
      <c r="B52" s="35"/>
      <c r="C52" s="26"/>
      <c r="D52" s="26"/>
      <c r="E52" s="36"/>
      <c r="F52" s="37"/>
      <c r="G52" s="38"/>
      <c r="H52" s="30">
        <f t="shared" ref="H52:H71" si="2">((((G52-F52+1)))*E52)</f>
        <v>0</v>
      </c>
      <c r="I52" s="31"/>
      <c r="J52" s="32"/>
      <c r="K52" s="3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>
      <c r="A53" s="28"/>
      <c r="B53" s="35"/>
      <c r="C53" s="35"/>
      <c r="D53" s="35"/>
      <c r="E53" s="36"/>
      <c r="F53" s="37"/>
      <c r="G53" s="38"/>
      <c r="H53" s="30">
        <f t="shared" si="2"/>
        <v>0</v>
      </c>
      <c r="I53" s="39"/>
      <c r="J53" s="40"/>
      <c r="K53" s="3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7" customFormat="1" ht="17.25" customHeight="1">
      <c r="A54" s="28"/>
      <c r="B54" s="35"/>
      <c r="C54" s="35"/>
      <c r="D54" s="35"/>
      <c r="E54" s="36"/>
      <c r="F54" s="37"/>
      <c r="G54" s="38"/>
      <c r="H54" s="30">
        <f t="shared" si="2"/>
        <v>0</v>
      </c>
      <c r="I54" s="39"/>
      <c r="J54" s="40"/>
      <c r="K54" s="3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7" customFormat="1" ht="17.25" customHeight="1">
      <c r="A55" s="28"/>
      <c r="B55" s="35"/>
      <c r="C55" s="35"/>
      <c r="D55" s="35"/>
      <c r="E55" s="36"/>
      <c r="F55" s="37"/>
      <c r="G55" s="38"/>
      <c r="H55" s="30">
        <f t="shared" si="2"/>
        <v>0</v>
      </c>
      <c r="I55" s="39"/>
      <c r="J55" s="40"/>
      <c r="K55" s="3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7" customFormat="1" ht="17.25" customHeight="1">
      <c r="A56" s="28"/>
      <c r="B56" s="35"/>
      <c r="C56" s="35"/>
      <c r="D56" s="35"/>
      <c r="E56" s="36"/>
      <c r="F56" s="37"/>
      <c r="G56" s="38"/>
      <c r="H56" s="30">
        <f t="shared" si="2"/>
        <v>0</v>
      </c>
      <c r="I56" s="39"/>
      <c r="J56" s="40"/>
      <c r="K56" s="3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7" customFormat="1" ht="17.25" customHeight="1">
      <c r="A57" s="68"/>
      <c r="B57" s="35"/>
      <c r="C57" s="35"/>
      <c r="D57" s="35"/>
      <c r="E57" s="36"/>
      <c r="F57" s="37"/>
      <c r="G57" s="38"/>
      <c r="H57" s="69">
        <f t="shared" si="2"/>
        <v>0</v>
      </c>
      <c r="I57" s="42"/>
      <c r="J57" s="40"/>
      <c r="K57" s="3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17" customFormat="1" ht="17.25" customHeight="1">
      <c r="A58" s="68"/>
      <c r="B58" s="35"/>
      <c r="C58" s="35"/>
      <c r="D58" s="35"/>
      <c r="E58" s="36"/>
      <c r="F58" s="37"/>
      <c r="G58" s="38"/>
      <c r="H58" s="69">
        <f t="shared" si="2"/>
        <v>0</v>
      </c>
      <c r="I58" s="42"/>
      <c r="J58" s="40"/>
      <c r="K58" s="3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17" customFormat="1" ht="17.25" customHeight="1">
      <c r="A59" s="28"/>
      <c r="B59" s="35"/>
      <c r="C59" s="35"/>
      <c r="D59" s="35"/>
      <c r="E59" s="36"/>
      <c r="F59" s="37"/>
      <c r="G59" s="38"/>
      <c r="H59" s="41">
        <f t="shared" si="2"/>
        <v>0</v>
      </c>
      <c r="I59" s="42"/>
      <c r="J59" s="40"/>
      <c r="K59" s="3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17" customFormat="1" ht="17.25" customHeight="1">
      <c r="A60" s="70"/>
      <c r="B60" s="35"/>
      <c r="C60" s="35"/>
      <c r="D60" s="35"/>
      <c r="E60" s="36"/>
      <c r="F60" s="37"/>
      <c r="G60" s="38"/>
      <c r="H60" s="69">
        <f t="shared" si="2"/>
        <v>0</v>
      </c>
      <c r="I60" s="42"/>
      <c r="J60" s="40"/>
      <c r="K60" s="3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17" customFormat="1" ht="17.25" customHeight="1">
      <c r="A61" s="28"/>
      <c r="B61" s="35"/>
      <c r="C61" s="35"/>
      <c r="D61" s="35"/>
      <c r="E61" s="36"/>
      <c r="F61" s="37"/>
      <c r="G61" s="38"/>
      <c r="H61" s="41">
        <f t="shared" si="2"/>
        <v>0</v>
      </c>
      <c r="I61" s="39"/>
      <c r="J61" s="40"/>
      <c r="K61" s="3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17" customFormat="1" ht="17.25" customHeight="1">
      <c r="A62" s="28"/>
      <c r="B62" s="35"/>
      <c r="C62" s="35"/>
      <c r="D62" s="35"/>
      <c r="E62" s="36"/>
      <c r="F62" s="37"/>
      <c r="G62" s="38"/>
      <c r="H62" s="41">
        <f t="shared" si="2"/>
        <v>0</v>
      </c>
      <c r="I62" s="39"/>
      <c r="J62" s="40"/>
      <c r="K62" s="3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17" customFormat="1" ht="17.25" customHeight="1">
      <c r="A63" s="28"/>
      <c r="B63" s="35"/>
      <c r="C63" s="35"/>
      <c r="D63" s="35"/>
      <c r="E63" s="36"/>
      <c r="F63" s="37"/>
      <c r="G63" s="38"/>
      <c r="H63" s="41">
        <f t="shared" si="2"/>
        <v>0</v>
      </c>
      <c r="I63" s="39"/>
      <c r="J63" s="40"/>
      <c r="K63" s="3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17" customFormat="1" ht="17.25" customHeight="1">
      <c r="A64" s="28"/>
      <c r="B64" s="35"/>
      <c r="C64" s="35"/>
      <c r="D64" s="35"/>
      <c r="E64" s="36"/>
      <c r="F64" s="37"/>
      <c r="G64" s="38"/>
      <c r="H64" s="41">
        <f t="shared" si="2"/>
        <v>0</v>
      </c>
      <c r="I64" s="39"/>
      <c r="J64" s="40"/>
      <c r="K64" s="3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17" customFormat="1" ht="17.25" customHeight="1">
      <c r="A65" s="28"/>
      <c r="B65" s="35"/>
      <c r="C65" s="35"/>
      <c r="D65" s="35"/>
      <c r="E65" s="36"/>
      <c r="F65" s="37"/>
      <c r="G65" s="38"/>
      <c r="H65" s="41">
        <f t="shared" si="2"/>
        <v>0</v>
      </c>
      <c r="I65" s="39"/>
      <c r="J65" s="40"/>
      <c r="K65" s="3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17" customFormat="1" ht="17.25" customHeight="1">
      <c r="A66" s="28"/>
      <c r="B66" s="35"/>
      <c r="C66" s="35"/>
      <c r="D66" s="35"/>
      <c r="E66" s="36"/>
      <c r="F66" s="37"/>
      <c r="G66" s="38"/>
      <c r="H66" s="41">
        <f t="shared" si="2"/>
        <v>0</v>
      </c>
      <c r="I66" s="39"/>
      <c r="J66" s="40"/>
      <c r="K66" s="3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17" customFormat="1" ht="17.25" customHeight="1">
      <c r="A67" s="28"/>
      <c r="B67" s="35"/>
      <c r="C67" s="35"/>
      <c r="D67" s="35"/>
      <c r="E67" s="36"/>
      <c r="F67" s="37"/>
      <c r="G67" s="38"/>
      <c r="H67" s="41">
        <f t="shared" si="2"/>
        <v>0</v>
      </c>
      <c r="I67" s="39"/>
      <c r="J67" s="40"/>
      <c r="K67" s="3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17" customFormat="1" ht="17.25" customHeight="1">
      <c r="A68" s="28"/>
      <c r="B68" s="35"/>
      <c r="C68" s="35"/>
      <c r="D68" s="35"/>
      <c r="E68" s="36"/>
      <c r="F68" s="37"/>
      <c r="G68" s="38"/>
      <c r="H68" s="41">
        <f t="shared" si="2"/>
        <v>0</v>
      </c>
      <c r="I68" s="39"/>
      <c r="J68" s="40"/>
      <c r="K68" s="3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17" customFormat="1" ht="17.25" customHeight="1">
      <c r="A69" s="28"/>
      <c r="B69" s="35"/>
      <c r="C69" s="35"/>
      <c r="D69" s="35"/>
      <c r="E69" s="36"/>
      <c r="F69" s="37"/>
      <c r="G69" s="38"/>
      <c r="H69" s="41">
        <f t="shared" si="2"/>
        <v>0</v>
      </c>
      <c r="I69" s="39"/>
      <c r="J69" s="40"/>
      <c r="K69" s="3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17" customFormat="1" ht="17.25" customHeight="1">
      <c r="A70" s="28"/>
      <c r="B70" s="35"/>
      <c r="C70" s="35"/>
      <c r="D70" s="35"/>
      <c r="E70" s="36"/>
      <c r="F70" s="37"/>
      <c r="G70" s="38"/>
      <c r="H70" s="41">
        <f t="shared" si="2"/>
        <v>0</v>
      </c>
      <c r="I70" s="39"/>
      <c r="J70" s="40"/>
      <c r="K70" s="3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17" customFormat="1" ht="17.25" customHeight="1">
      <c r="A71" s="28"/>
      <c r="B71" s="35"/>
      <c r="C71" s="35"/>
      <c r="D71" s="35"/>
      <c r="E71" s="36"/>
      <c r="F71" s="37"/>
      <c r="G71" s="38"/>
      <c r="H71" s="41">
        <f t="shared" si="2"/>
        <v>0</v>
      </c>
      <c r="I71" s="39"/>
      <c r="J71" s="40"/>
      <c r="K71" s="3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17" customFormat="1" ht="17.25" customHeight="1">
      <c r="A72" s="173" t="s">
        <v>23</v>
      </c>
      <c r="B72" s="173"/>
      <c r="C72" s="173"/>
      <c r="D72" s="173"/>
      <c r="E72" s="173"/>
      <c r="F72" s="173"/>
      <c r="G72" s="173"/>
      <c r="H72" s="43">
        <f>SUM(H52:H71)</f>
        <v>0</v>
      </c>
      <c r="I72" s="71" t="str">
        <f>IF(H72&gt;=30,H72/30,"0")</f>
        <v>0</v>
      </c>
      <c r="J72" s="72">
        <f>IF(I72&lt;1,"0",(ROUNDDOWN(I72,0))*0.12)</f>
        <v>0</v>
      </c>
      <c r="K72" s="7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.15" customHeight="1">
      <c r="A73" s="47"/>
      <c r="B73" s="47"/>
      <c r="C73" s="47"/>
      <c r="D73" s="47"/>
      <c r="E73" s="47"/>
      <c r="F73" s="47"/>
      <c r="G73" s="170" t="s">
        <v>24</v>
      </c>
      <c r="H73" s="170"/>
      <c r="I73" s="170"/>
      <c r="J73" s="48">
        <f>IF(SUM(J50:J72)&gt;14,"14,00",SUM(J50:J72))</f>
        <v>0</v>
      </c>
      <c r="K73" s="49"/>
    </row>
    <row r="74" spans="1:22" ht="11.45" customHeight="1">
      <c r="B74" s="50" t="s">
        <v>25</v>
      </c>
      <c r="C74" s="51"/>
      <c r="D74" s="51"/>
      <c r="E74" s="51"/>
      <c r="F74" s="51"/>
      <c r="G74" s="171"/>
      <c r="H74" s="171"/>
      <c r="I74" s="171"/>
      <c r="J74" s="53"/>
      <c r="K74" s="54"/>
    </row>
    <row r="75" spans="1:22" ht="13.15" customHeight="1">
      <c r="B75" s="50" t="s">
        <v>29</v>
      </c>
      <c r="C75" s="51"/>
      <c r="D75" s="51"/>
      <c r="E75" s="51"/>
      <c r="F75" s="51"/>
      <c r="G75" s="52"/>
      <c r="H75" s="52"/>
      <c r="I75" s="52"/>
      <c r="J75" s="53"/>
      <c r="K75" s="55"/>
    </row>
    <row r="76" spans="1:22" ht="11.45" customHeight="1">
      <c r="B76" s="56" t="s">
        <v>30</v>
      </c>
      <c r="C76" s="57"/>
      <c r="D76" s="57"/>
      <c r="E76" s="57"/>
      <c r="F76" s="57"/>
      <c r="G76" s="58"/>
      <c r="H76" s="58"/>
      <c r="I76" s="58"/>
      <c r="J76" s="59"/>
      <c r="K76" s="60"/>
    </row>
    <row r="77" spans="1:22" s="74" customFormat="1" ht="17.25" customHeight="1">
      <c r="B77" s="75"/>
      <c r="C77" s="174" t="s">
        <v>32</v>
      </c>
      <c r="D77" s="174"/>
      <c r="E77" s="174"/>
      <c r="F77" s="174"/>
      <c r="G77" s="174"/>
      <c r="H77" s="174"/>
      <c r="I77" s="174"/>
      <c r="J77" s="76">
        <f>IF((J29+J46+J73)&gt;14,"14,00",(J29+J46+J73))</f>
        <v>0</v>
      </c>
      <c r="K77" s="77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</row>
    <row r="78" spans="1:22" s="74" customFormat="1" ht="17.25" customHeight="1">
      <c r="B78" s="75"/>
      <c r="C78" s="175"/>
      <c r="D78" s="175"/>
      <c r="E78" s="175"/>
      <c r="F78" s="175"/>
      <c r="G78" s="175"/>
      <c r="H78" s="175"/>
      <c r="I78" s="175"/>
      <c r="J78" s="175"/>
      <c r="K78" s="175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</row>
    <row r="79" spans="1:22" s="74" customFormat="1" ht="17.25" customHeight="1">
      <c r="B79" s="75"/>
      <c r="C79" s="79"/>
      <c r="D79" s="79"/>
      <c r="E79" s="79"/>
      <c r="F79" s="79"/>
      <c r="G79" s="79"/>
      <c r="H79" s="79"/>
      <c r="I79" s="79"/>
      <c r="J79" s="79"/>
      <c r="K79" s="79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</row>
    <row r="80" spans="1:22" s="17" customFormat="1" ht="23.1" customHeight="1">
      <c r="A80" s="1"/>
      <c r="B80" s="167" t="s">
        <v>33</v>
      </c>
      <c r="C80" s="167"/>
      <c r="D80" s="167"/>
      <c r="E80" s="167"/>
      <c r="F80" s="167"/>
      <c r="G80" s="167"/>
      <c r="H80" s="167"/>
      <c r="I80" s="167"/>
      <c r="J80" s="167"/>
      <c r="K80" s="167"/>
      <c r="L80" s="2"/>
      <c r="M80" s="2"/>
      <c r="N80" s="2"/>
      <c r="O80" s="2" t="s">
        <v>34</v>
      </c>
      <c r="P80" s="2"/>
      <c r="Q80" s="2"/>
      <c r="R80" s="2"/>
      <c r="S80" s="2"/>
      <c r="T80" s="2"/>
      <c r="U80" s="2"/>
      <c r="V80" s="2"/>
    </row>
    <row r="81" spans="1:13" ht="38.65" customHeight="1">
      <c r="B81" s="176" t="s">
        <v>35</v>
      </c>
      <c r="C81" s="176"/>
      <c r="D81" s="176"/>
      <c r="E81" s="176"/>
      <c r="F81" s="176"/>
      <c r="G81" s="176"/>
      <c r="H81" s="176"/>
      <c r="I81" s="176"/>
      <c r="J81" s="176"/>
      <c r="K81" s="176"/>
    </row>
    <row r="82" spans="1:13" ht="24.4" customHeight="1">
      <c r="A82" s="80" t="s">
        <v>12</v>
      </c>
      <c r="B82" s="165" t="s">
        <v>36</v>
      </c>
      <c r="C82" s="165"/>
      <c r="D82" s="165"/>
      <c r="E82" s="177" t="s">
        <v>37</v>
      </c>
      <c r="F82" s="177"/>
      <c r="G82" s="81" t="s">
        <v>38</v>
      </c>
      <c r="H82" s="82"/>
      <c r="I82" s="83"/>
      <c r="J82" s="84" t="s">
        <v>21</v>
      </c>
      <c r="K82" s="178" t="s">
        <v>22</v>
      </c>
    </row>
    <row r="83" spans="1:13" ht="15">
      <c r="A83" s="85"/>
      <c r="B83" s="179"/>
      <c r="C83" s="179"/>
      <c r="D83" s="179"/>
      <c r="E83" s="162"/>
      <c r="F83" s="162"/>
      <c r="G83" s="86" t="s">
        <v>39</v>
      </c>
      <c r="H83" s="87"/>
      <c r="I83" s="83"/>
      <c r="J83" s="88" t="str">
        <f>IF(G83="15h a 24h","0,20",IF(G83="25h a 49h","0,35",IF(G83="50h a 74h","0,75",IF(G83="75h a 99h","1,50",IF(G83="100h o més","2,00")))))</f>
        <v>0,20</v>
      </c>
      <c r="K83" s="178"/>
    </row>
    <row r="84" spans="1:13" ht="15">
      <c r="A84" s="85"/>
      <c r="B84" s="179"/>
      <c r="C84" s="179"/>
      <c r="D84" s="179"/>
      <c r="E84" s="162"/>
      <c r="F84" s="162"/>
      <c r="G84" s="86"/>
      <c r="H84" s="87"/>
      <c r="I84" s="83"/>
      <c r="J84" s="88" t="b">
        <f t="shared" ref="J83:J101" si="3">IF(G84="15h a 24h","0,20",IF(G84="25h a 49h","0,35",IF(G84="50h a 74h","0,75",IF(G84="75h a 99h","1,50",IF(G84="100h o més","2,00")))))</f>
        <v>0</v>
      </c>
      <c r="K84" s="46"/>
      <c r="L84" s="24"/>
      <c r="M84" s="2" t="s">
        <v>39</v>
      </c>
    </row>
    <row r="85" spans="1:13" ht="15">
      <c r="A85" s="85"/>
      <c r="B85" s="179"/>
      <c r="C85" s="179"/>
      <c r="D85" s="179"/>
      <c r="E85" s="162"/>
      <c r="F85" s="162"/>
      <c r="G85" s="86"/>
      <c r="H85" s="87"/>
      <c r="I85" s="83"/>
      <c r="J85" s="88" t="b">
        <f t="shared" si="3"/>
        <v>0</v>
      </c>
      <c r="K85" s="46"/>
      <c r="M85" s="2" t="s">
        <v>40</v>
      </c>
    </row>
    <row r="86" spans="1:13" ht="15">
      <c r="A86" s="85"/>
      <c r="B86" s="179"/>
      <c r="C86" s="179"/>
      <c r="D86" s="179"/>
      <c r="E86" s="162"/>
      <c r="F86" s="162"/>
      <c r="G86" s="86"/>
      <c r="H86" s="87"/>
      <c r="I86" s="83"/>
      <c r="J86" s="88" t="b">
        <f t="shared" si="3"/>
        <v>0</v>
      </c>
      <c r="K86" s="46"/>
      <c r="M86" s="2" t="s">
        <v>41</v>
      </c>
    </row>
    <row r="87" spans="1:13" ht="15">
      <c r="A87" s="85"/>
      <c r="B87" s="179"/>
      <c r="C87" s="179"/>
      <c r="D87" s="179"/>
      <c r="E87" s="162"/>
      <c r="F87" s="162"/>
      <c r="G87" s="86"/>
      <c r="H87" s="87"/>
      <c r="I87" s="83"/>
      <c r="J87" s="88" t="b">
        <f t="shared" si="3"/>
        <v>0</v>
      </c>
      <c r="K87" s="46"/>
      <c r="M87" s="2" t="s">
        <v>42</v>
      </c>
    </row>
    <row r="88" spans="1:13" ht="15">
      <c r="A88" s="85"/>
      <c r="B88" s="179"/>
      <c r="C88" s="179"/>
      <c r="D88" s="179"/>
      <c r="E88" s="162"/>
      <c r="F88" s="162"/>
      <c r="G88" s="86"/>
      <c r="H88" s="87"/>
      <c r="I88" s="83"/>
      <c r="J88" s="88" t="b">
        <f t="shared" si="3"/>
        <v>0</v>
      </c>
      <c r="K88" s="46"/>
      <c r="M88" s="2" t="s">
        <v>43</v>
      </c>
    </row>
    <row r="89" spans="1:13" ht="15">
      <c r="A89" s="85"/>
      <c r="B89" s="179"/>
      <c r="C89" s="179"/>
      <c r="D89" s="179"/>
      <c r="E89" s="162"/>
      <c r="F89" s="162"/>
      <c r="G89" s="86"/>
      <c r="H89" s="87"/>
      <c r="I89" s="83"/>
      <c r="J89" s="88" t="b">
        <f t="shared" si="3"/>
        <v>0</v>
      </c>
      <c r="K89" s="46"/>
    </row>
    <row r="90" spans="1:13" ht="15">
      <c r="A90" s="85"/>
      <c r="B90" s="179"/>
      <c r="C90" s="179"/>
      <c r="D90" s="179"/>
      <c r="E90" s="162"/>
      <c r="F90" s="162"/>
      <c r="G90" s="86"/>
      <c r="H90" s="87"/>
      <c r="I90" s="83"/>
      <c r="J90" s="88" t="b">
        <f t="shared" si="3"/>
        <v>0</v>
      </c>
      <c r="K90" s="46"/>
    </row>
    <row r="91" spans="1:13" ht="15">
      <c r="A91" s="85"/>
      <c r="B91" s="179"/>
      <c r="C91" s="179"/>
      <c r="D91" s="179"/>
      <c r="E91" s="162"/>
      <c r="F91" s="162"/>
      <c r="G91" s="86"/>
      <c r="H91" s="87"/>
      <c r="I91" s="83"/>
      <c r="J91" s="88" t="b">
        <f t="shared" si="3"/>
        <v>0</v>
      </c>
      <c r="K91" s="46"/>
    </row>
    <row r="92" spans="1:13" ht="15">
      <c r="A92" s="85"/>
      <c r="B92" s="179"/>
      <c r="C92" s="179"/>
      <c r="D92" s="179"/>
      <c r="E92" s="162"/>
      <c r="F92" s="162"/>
      <c r="G92" s="86"/>
      <c r="H92" s="87"/>
      <c r="I92" s="83"/>
      <c r="J92" s="88" t="b">
        <f t="shared" si="3"/>
        <v>0</v>
      </c>
      <c r="K92" s="46"/>
    </row>
    <row r="93" spans="1:13" ht="15">
      <c r="A93" s="85"/>
      <c r="B93" s="179"/>
      <c r="C93" s="179"/>
      <c r="D93" s="179"/>
      <c r="E93" s="162"/>
      <c r="F93" s="162"/>
      <c r="G93" s="86"/>
      <c r="H93" s="87"/>
      <c r="I93" s="83"/>
      <c r="J93" s="88" t="b">
        <f t="shared" si="3"/>
        <v>0</v>
      </c>
      <c r="K93" s="46"/>
    </row>
    <row r="94" spans="1:13" ht="15">
      <c r="A94" s="85"/>
      <c r="B94" s="179"/>
      <c r="C94" s="179"/>
      <c r="D94" s="179"/>
      <c r="E94" s="162"/>
      <c r="F94" s="162"/>
      <c r="G94" s="86"/>
      <c r="H94" s="87"/>
      <c r="I94" s="83"/>
      <c r="J94" s="88" t="b">
        <f t="shared" si="3"/>
        <v>0</v>
      </c>
      <c r="K94" s="46"/>
    </row>
    <row r="95" spans="1:13" ht="15" customHeight="1">
      <c r="A95" s="85"/>
      <c r="B95" s="179"/>
      <c r="C95" s="179"/>
      <c r="D95" s="179"/>
      <c r="E95" s="162"/>
      <c r="F95" s="162"/>
      <c r="G95" s="86"/>
      <c r="H95" s="87"/>
      <c r="I95" s="83"/>
      <c r="J95" s="88" t="b">
        <f t="shared" si="3"/>
        <v>0</v>
      </c>
      <c r="K95" s="46"/>
    </row>
    <row r="96" spans="1:13" ht="15" customHeight="1">
      <c r="A96" s="85"/>
      <c r="B96" s="179"/>
      <c r="C96" s="179"/>
      <c r="D96" s="179"/>
      <c r="E96" s="162"/>
      <c r="F96" s="162"/>
      <c r="G96" s="86"/>
      <c r="H96" s="87"/>
      <c r="I96" s="83"/>
      <c r="J96" s="88" t="b">
        <f t="shared" si="3"/>
        <v>0</v>
      </c>
      <c r="K96" s="46"/>
    </row>
    <row r="97" spans="1:22" ht="15" customHeight="1">
      <c r="A97" s="85"/>
      <c r="B97" s="179"/>
      <c r="C97" s="179"/>
      <c r="D97" s="179"/>
      <c r="E97" s="162"/>
      <c r="F97" s="162"/>
      <c r="G97" s="86"/>
      <c r="H97" s="87"/>
      <c r="I97" s="83"/>
      <c r="J97" s="88" t="b">
        <f t="shared" si="3"/>
        <v>0</v>
      </c>
      <c r="K97" s="46"/>
    </row>
    <row r="98" spans="1:22" ht="15" customHeight="1">
      <c r="A98" s="85"/>
      <c r="B98" s="179"/>
      <c r="C98" s="179"/>
      <c r="D98" s="179"/>
      <c r="E98" s="162"/>
      <c r="F98" s="162"/>
      <c r="G98" s="86"/>
      <c r="H98" s="87"/>
      <c r="I98" s="83"/>
      <c r="J98" s="88" t="b">
        <f t="shared" si="3"/>
        <v>0</v>
      </c>
      <c r="K98" s="46"/>
    </row>
    <row r="99" spans="1:22" ht="15" customHeight="1">
      <c r="A99" s="85"/>
      <c r="B99" s="179"/>
      <c r="C99" s="179"/>
      <c r="D99" s="179"/>
      <c r="E99" s="162"/>
      <c r="F99" s="162"/>
      <c r="G99" s="86"/>
      <c r="H99" s="87"/>
      <c r="I99" s="83"/>
      <c r="J99" s="88" t="b">
        <f t="shared" si="3"/>
        <v>0</v>
      </c>
      <c r="K99" s="46"/>
      <c r="L99" s="24"/>
    </row>
    <row r="100" spans="1:22" ht="15" customHeight="1">
      <c r="A100" s="85"/>
      <c r="B100" s="179"/>
      <c r="C100" s="179"/>
      <c r="D100" s="179"/>
      <c r="E100" s="162"/>
      <c r="F100" s="162"/>
      <c r="G100" s="86"/>
      <c r="H100" s="87"/>
      <c r="I100" s="83"/>
      <c r="J100" s="88" t="b">
        <f t="shared" si="3"/>
        <v>0</v>
      </c>
      <c r="K100" s="46"/>
    </row>
    <row r="101" spans="1:22" ht="15" customHeight="1">
      <c r="A101" s="85"/>
      <c r="B101" s="179"/>
      <c r="C101" s="179"/>
      <c r="D101" s="179"/>
      <c r="E101" s="162"/>
      <c r="F101" s="162"/>
      <c r="G101" s="86"/>
      <c r="H101" s="87"/>
      <c r="I101" s="83"/>
      <c r="J101" s="88" t="b">
        <f t="shared" si="3"/>
        <v>0</v>
      </c>
      <c r="K101" s="46"/>
    </row>
    <row r="102" spans="1:22" s="89" customFormat="1" ht="15" customHeight="1">
      <c r="B102" s="90"/>
      <c r="C102" s="90"/>
      <c r="D102" s="90"/>
      <c r="E102" s="90"/>
      <c r="F102" s="90"/>
      <c r="G102" s="180" t="s">
        <v>44</v>
      </c>
      <c r="H102" s="180"/>
      <c r="I102" s="180"/>
      <c r="J102" s="91">
        <f>IF((J83+J84+J85+J86+J87+J88++J89+J90+J91+J92+J93+J94+J95+J96+J97+J98+J99+J100+J101)&gt;8,"8,00",(J83+J84+J85+J86+J87+J88+J89+J90+J91+J92+J93+J94+J95+J96+J97+J98+J99+J100+J101))</f>
        <v>0.2</v>
      </c>
      <c r="K102" s="92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ht="15.75" customHeight="1">
      <c r="A103" s="94"/>
      <c r="B103" s="176" t="s">
        <v>45</v>
      </c>
      <c r="C103" s="176"/>
      <c r="D103" s="176"/>
      <c r="E103" s="176"/>
      <c r="F103" s="176"/>
      <c r="G103" s="176"/>
      <c r="H103" s="176"/>
      <c r="I103" s="176"/>
      <c r="J103" s="176"/>
      <c r="K103" s="176"/>
      <c r="O103" s="2" t="s">
        <v>34</v>
      </c>
    </row>
    <row r="104" spans="1:22" ht="42.75" customHeight="1">
      <c r="A104" s="80" t="s">
        <v>12</v>
      </c>
      <c r="B104" s="181" t="s">
        <v>46</v>
      </c>
      <c r="C104" s="181"/>
      <c r="D104" s="181"/>
      <c r="E104" s="181"/>
      <c r="F104" s="181"/>
      <c r="G104" s="181"/>
      <c r="H104" s="181"/>
      <c r="I104" s="181"/>
      <c r="J104" s="181"/>
      <c r="K104" s="181"/>
    </row>
    <row r="105" spans="1:22" ht="15" customHeight="1">
      <c r="A105" s="95"/>
      <c r="B105" s="182"/>
      <c r="C105" s="182"/>
      <c r="D105" s="182"/>
      <c r="E105" s="182"/>
      <c r="F105" s="96"/>
      <c r="G105" s="97"/>
      <c r="H105" s="98"/>
      <c r="I105" s="98"/>
      <c r="J105" s="99" t="b">
        <f>IF(B105="Titulació Universitaria","1,00",IF(B105="Grau Superior FP","0,50"))</f>
        <v>0</v>
      </c>
      <c r="K105" s="100"/>
      <c r="M105" s="2" t="s">
        <v>47</v>
      </c>
    </row>
    <row r="106" spans="1:22" ht="15" customHeight="1">
      <c r="A106" s="101"/>
      <c r="B106" s="182"/>
      <c r="C106" s="182"/>
      <c r="D106" s="182"/>
      <c r="E106" s="182"/>
      <c r="F106" s="96"/>
      <c r="G106" s="97"/>
      <c r="H106" s="98"/>
      <c r="I106" s="98"/>
      <c r="J106" s="99" t="b">
        <f>IF(B106="Titulació Universitaria","1,00",IF(B106="Grau Superior FP","0,50"))</f>
        <v>0</v>
      </c>
      <c r="K106" s="100"/>
      <c r="M106" s="2" t="s">
        <v>48</v>
      </c>
    </row>
    <row r="107" spans="1:22" ht="15" customHeight="1">
      <c r="A107" s="101"/>
      <c r="B107" s="183"/>
      <c r="C107" s="183"/>
      <c r="D107" s="183"/>
      <c r="E107" s="183"/>
      <c r="F107" s="96"/>
      <c r="G107" s="97"/>
      <c r="H107" s="98"/>
      <c r="I107" s="98"/>
      <c r="J107" s="99" t="b">
        <f>IF(B107="Titulació Universitaria","1,00",IF(B107="Grau Superior FP","0,50"))</f>
        <v>0</v>
      </c>
      <c r="K107" s="100"/>
    </row>
    <row r="108" spans="1:22" ht="17.25" customHeight="1">
      <c r="A108" s="102"/>
      <c r="B108" s="103"/>
      <c r="C108" s="104"/>
      <c r="D108" s="104"/>
      <c r="E108" s="104"/>
      <c r="F108" s="184" t="s">
        <v>49</v>
      </c>
      <c r="G108" s="184"/>
      <c r="H108" s="184"/>
      <c r="I108" s="184"/>
      <c r="J108" s="105">
        <f>IF((J105+J106+J107)&gt;3,"3,00",(J106+J107+J105))</f>
        <v>0</v>
      </c>
      <c r="K108" s="106"/>
    </row>
    <row r="109" spans="1:22" ht="17.25" customHeight="1">
      <c r="A109" s="107"/>
      <c r="B109" s="108"/>
      <c r="C109" s="104"/>
      <c r="D109" s="104"/>
      <c r="E109" s="104"/>
      <c r="F109" s="97"/>
      <c r="G109" s="52"/>
      <c r="H109" s="52"/>
      <c r="I109" s="52"/>
      <c r="J109" s="109"/>
      <c r="K109" s="108"/>
    </row>
    <row r="110" spans="1:22" ht="15" customHeight="1">
      <c r="A110" s="110"/>
      <c r="B110" s="51"/>
      <c r="C110" s="51"/>
      <c r="D110" s="51"/>
      <c r="E110" s="51"/>
      <c r="F110" s="51"/>
      <c r="G110" s="52"/>
      <c r="H110" s="52"/>
      <c r="I110" s="52"/>
      <c r="J110" s="53"/>
      <c r="K110" s="111"/>
      <c r="M110" s="1"/>
    </row>
    <row r="111" spans="1:22" ht="15.75" customHeight="1">
      <c r="A111" s="94"/>
      <c r="B111" s="176" t="s">
        <v>50</v>
      </c>
      <c r="C111" s="176"/>
      <c r="D111" s="176"/>
      <c r="E111" s="176"/>
      <c r="F111" s="176"/>
      <c r="G111" s="176"/>
      <c r="H111" s="176"/>
      <c r="I111" s="176"/>
      <c r="J111" s="176"/>
      <c r="K111" s="176"/>
      <c r="O111" s="2" t="s">
        <v>34</v>
      </c>
    </row>
    <row r="112" spans="1:22" ht="32.65" customHeight="1">
      <c r="A112" s="80" t="s">
        <v>12</v>
      </c>
      <c r="B112" s="181" t="s">
        <v>51</v>
      </c>
      <c r="C112" s="181"/>
      <c r="D112" s="181"/>
      <c r="E112" s="181"/>
      <c r="F112" s="181"/>
      <c r="G112" s="181"/>
      <c r="H112" s="181"/>
      <c r="I112" s="181"/>
      <c r="J112" s="181"/>
      <c r="K112" s="181"/>
    </row>
    <row r="113" spans="1:22" ht="15" customHeight="1">
      <c r="A113" s="112"/>
      <c r="B113" s="185"/>
      <c r="C113" s="185"/>
      <c r="D113" s="185"/>
      <c r="E113" s="185"/>
      <c r="F113" s="96"/>
      <c r="G113" s="97"/>
      <c r="H113" s="98"/>
      <c r="I113" s="98"/>
      <c r="J113" s="99" t="b">
        <f>IF(B113="Màster entre 60 i 120 crèdits","1,00",IF(B113="Cursos de Post-grau entre 15 i 60 crèdits","0,50"))</f>
        <v>0</v>
      </c>
      <c r="K113" s="113"/>
      <c r="M113" s="2" t="s">
        <v>52</v>
      </c>
    </row>
    <row r="114" spans="1:22" ht="15" customHeight="1">
      <c r="A114" s="112"/>
      <c r="B114" s="185"/>
      <c r="C114" s="185"/>
      <c r="D114" s="185"/>
      <c r="E114" s="185"/>
      <c r="F114" s="96"/>
      <c r="G114" s="97"/>
      <c r="H114" s="98"/>
      <c r="I114" s="98"/>
      <c r="J114" s="99" t="b">
        <f>IF(B114="Màster entre 60 i 120 crèdits","1,00",IF(B114="Cursos de Post-grau entre 15 i 60 crèdits","0,50"))</f>
        <v>0</v>
      </c>
      <c r="K114" s="114"/>
      <c r="M114" s="2" t="s">
        <v>53</v>
      </c>
    </row>
    <row r="115" spans="1:22" ht="15" customHeight="1">
      <c r="A115" s="112"/>
      <c r="B115" s="185"/>
      <c r="C115" s="185"/>
      <c r="D115" s="185"/>
      <c r="E115" s="185"/>
      <c r="F115" s="96"/>
      <c r="G115" s="97"/>
      <c r="H115" s="98"/>
      <c r="I115" s="98"/>
      <c r="J115" s="99" t="b">
        <f>IF(B115="Màster entre 60 i 120 crèdits","1,00",IF(B115="Cursos de Post-grau entre 15 i 60 crèdits","0,50"))</f>
        <v>0</v>
      </c>
      <c r="K115" s="114"/>
    </row>
    <row r="116" spans="1:22" ht="17.25" customHeight="1">
      <c r="A116" s="107"/>
      <c r="B116" s="103"/>
      <c r="C116" s="104"/>
      <c r="D116" s="104"/>
      <c r="E116" s="104"/>
      <c r="F116" s="184" t="s">
        <v>44</v>
      </c>
      <c r="G116" s="184"/>
      <c r="H116" s="184"/>
      <c r="I116" s="184"/>
      <c r="J116" s="105">
        <f>IF((J113+J114+J115)&gt;3,"3,00",(J114+J115+J113))</f>
        <v>0</v>
      </c>
      <c r="K116" s="115"/>
    </row>
    <row r="117" spans="1:22" ht="17.25" customHeight="1">
      <c r="A117" s="107"/>
      <c r="B117" s="108"/>
      <c r="C117" s="104"/>
      <c r="D117" s="104"/>
      <c r="E117" s="104"/>
      <c r="F117" s="97"/>
      <c r="G117" s="52"/>
      <c r="H117" s="52"/>
      <c r="I117" s="52"/>
      <c r="J117" s="109"/>
      <c r="K117" s="115"/>
    </row>
    <row r="118" spans="1:22" ht="17.25" customHeight="1">
      <c r="A118" s="107"/>
      <c r="B118" s="108"/>
      <c r="C118" s="104"/>
      <c r="D118" s="104"/>
      <c r="E118" s="104"/>
      <c r="F118" s="107"/>
      <c r="G118" s="52"/>
      <c r="H118" s="52"/>
      <c r="I118" s="52"/>
      <c r="J118" s="109"/>
      <c r="K118" s="115"/>
    </row>
    <row r="119" spans="1:22" s="116" customFormat="1" ht="15" customHeight="1">
      <c r="B119" s="117"/>
      <c r="C119" s="117"/>
      <c r="D119" s="117"/>
      <c r="E119" s="117"/>
      <c r="F119" s="117"/>
      <c r="G119" s="186" t="s">
        <v>54</v>
      </c>
      <c r="H119" s="186"/>
      <c r="I119" s="186"/>
      <c r="J119" s="118">
        <f>IF((J102+J108+J116)&gt;14,"14,00",(J102+J108+J116))</f>
        <v>0.2</v>
      </c>
      <c r="K119" s="119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</row>
    <row r="120" spans="1:22" ht="15" customHeight="1">
      <c r="K120" s="121"/>
    </row>
    <row r="121" spans="1:22" ht="15" customHeight="1">
      <c r="A121" s="122"/>
      <c r="B121" s="187" t="s">
        <v>55</v>
      </c>
      <c r="C121" s="187"/>
      <c r="D121" s="123"/>
      <c r="E121" s="124"/>
      <c r="F121" s="51"/>
      <c r="G121" s="125"/>
      <c r="H121" s="126"/>
      <c r="I121" s="83"/>
      <c r="J121" s="188" t="s">
        <v>21</v>
      </c>
      <c r="K121" s="189" t="s">
        <v>22</v>
      </c>
      <c r="M121" s="93" t="s">
        <v>56</v>
      </c>
      <c r="N121" s="128"/>
    </row>
    <row r="122" spans="1:22" s="51" customFormat="1" ht="24" customHeight="1">
      <c r="A122" s="80" t="s">
        <v>12</v>
      </c>
      <c r="B122" s="129" t="s">
        <v>57</v>
      </c>
      <c r="C122" s="129" t="s">
        <v>58</v>
      </c>
      <c r="D122" s="130"/>
      <c r="E122" s="130"/>
      <c r="F122" s="130"/>
      <c r="G122" s="130"/>
      <c r="H122" s="130"/>
      <c r="I122" s="130"/>
      <c r="J122" s="188"/>
      <c r="K122" s="189"/>
      <c r="M122" s="90" t="s">
        <v>59</v>
      </c>
    </row>
    <row r="123" spans="1:22" s="51" customFormat="1" ht="21.75" customHeight="1">
      <c r="A123" s="131"/>
      <c r="B123" s="35" t="s">
        <v>60</v>
      </c>
      <c r="C123" s="35" t="s">
        <v>56</v>
      </c>
      <c r="D123" s="130"/>
      <c r="E123" s="130"/>
      <c r="F123" s="130"/>
      <c r="G123" s="130"/>
      <c r="H123" s="130"/>
      <c r="I123" s="130"/>
      <c r="J123" s="88" t="str">
        <f>IF(C123="B1","0,75",IF(C123="B2","1,50",IF(C123="C1","2,25",IF(C123="C2","3,00"))))</f>
        <v>0,75</v>
      </c>
      <c r="K123" s="46"/>
      <c r="L123" s="2"/>
      <c r="M123" s="90" t="s">
        <v>61</v>
      </c>
    </row>
    <row r="124" spans="1:22" s="75" customFormat="1" ht="17.25" customHeight="1">
      <c r="A124" s="74"/>
      <c r="B124" s="74"/>
      <c r="C124" s="74"/>
      <c r="D124" s="132"/>
      <c r="E124" s="132"/>
      <c r="F124" s="132"/>
      <c r="G124" s="190" t="s">
        <v>62</v>
      </c>
      <c r="H124" s="190"/>
      <c r="I124" s="190"/>
      <c r="J124" s="76" t="str">
        <f>J123</f>
        <v>0,75</v>
      </c>
      <c r="K124" s="133"/>
      <c r="M124" s="90" t="s">
        <v>63</v>
      </c>
    </row>
    <row r="125" spans="1:22" s="75" customFormat="1" ht="17.25" customHeight="1">
      <c r="A125" s="74"/>
      <c r="B125" s="74"/>
      <c r="C125" s="74"/>
      <c r="D125" s="132"/>
      <c r="E125" s="132"/>
      <c r="F125" s="132"/>
      <c r="G125" s="134"/>
      <c r="H125" s="134"/>
      <c r="I125" s="134"/>
      <c r="J125" s="135"/>
      <c r="K125" s="136"/>
    </row>
    <row r="126" spans="1:22" s="75" customFormat="1" ht="17.25" customHeight="1">
      <c r="A126" s="74"/>
      <c r="B126" s="74"/>
      <c r="C126" s="74"/>
      <c r="D126" s="132"/>
      <c r="E126" s="132"/>
      <c r="F126" s="132"/>
      <c r="G126" s="134"/>
      <c r="H126" s="134"/>
      <c r="I126" s="134"/>
      <c r="J126" s="135"/>
      <c r="K126" s="136"/>
    </row>
    <row r="127" spans="1:22" s="75" customFormat="1" ht="17.25" customHeight="1">
      <c r="A127" s="74"/>
      <c r="B127" s="74"/>
      <c r="C127" s="74"/>
      <c r="D127" s="132"/>
      <c r="E127" s="132"/>
      <c r="F127" s="132"/>
      <c r="G127" s="134"/>
      <c r="H127" s="134"/>
      <c r="I127" s="134"/>
      <c r="J127" s="135"/>
      <c r="K127" s="136"/>
    </row>
    <row r="128" spans="1:22" ht="28.35" customHeight="1">
      <c r="A128" s="2"/>
      <c r="B128" s="191" t="s">
        <v>64</v>
      </c>
      <c r="C128" s="191"/>
      <c r="D128" s="123"/>
      <c r="E128" s="124"/>
      <c r="F128" s="51"/>
      <c r="G128" s="125"/>
      <c r="H128" s="126"/>
      <c r="I128" s="83"/>
      <c r="J128" s="188" t="s">
        <v>21</v>
      </c>
      <c r="K128" s="189" t="s">
        <v>22</v>
      </c>
      <c r="M128" s="137"/>
      <c r="N128" s="128"/>
    </row>
    <row r="129" spans="1:22" s="51" customFormat="1" ht="24" customHeight="1">
      <c r="A129" s="80" t="s">
        <v>12</v>
      </c>
      <c r="B129" s="129" t="s">
        <v>57</v>
      </c>
      <c r="C129" s="129" t="s">
        <v>58</v>
      </c>
      <c r="D129" s="130"/>
      <c r="E129" s="130"/>
      <c r="F129" s="130"/>
      <c r="G129" s="130"/>
      <c r="H129" s="130"/>
      <c r="I129" s="130"/>
      <c r="J129" s="188"/>
      <c r="K129" s="189"/>
    </row>
    <row r="130" spans="1:22" s="51" customFormat="1" ht="21.75" customHeight="1">
      <c r="A130" s="131"/>
      <c r="B130" s="35"/>
      <c r="C130" s="35"/>
      <c r="D130" s="130"/>
      <c r="E130" s="130"/>
      <c r="F130" s="130"/>
      <c r="G130" s="130"/>
      <c r="H130" s="130"/>
      <c r="I130" s="130"/>
      <c r="J130" s="88" t="b">
        <f>IF(C130="A2","1,00",IF(C130="B1","1,50",IF(C130="B2","2,00",IF(C130="C1","2,50",IF(C130="C2","3,00")))))</f>
        <v>0</v>
      </c>
      <c r="K130" s="46"/>
      <c r="L130" s="2"/>
      <c r="M130" s="2" t="s">
        <v>65</v>
      </c>
    </row>
    <row r="131" spans="1:22" s="51" customFormat="1" ht="21.75" customHeight="1">
      <c r="A131" s="131"/>
      <c r="B131" s="35"/>
      <c r="C131" s="35"/>
      <c r="D131" s="130"/>
      <c r="E131" s="130"/>
      <c r="F131" s="130"/>
      <c r="G131" s="130"/>
      <c r="H131" s="130"/>
      <c r="I131" s="130"/>
      <c r="J131" s="88" t="b">
        <f>IF(C131="A2","0,50",IF(C131="B1","1,00",IF(C131="B2","1,50",IF(C131="C1","2,00",IF(C131="C2","2,50")))))</f>
        <v>0</v>
      </c>
      <c r="K131" s="46"/>
      <c r="L131" s="2"/>
      <c r="M131" s="2" t="s">
        <v>56</v>
      </c>
    </row>
    <row r="132" spans="1:22" s="51" customFormat="1" ht="17.25" customHeight="1">
      <c r="A132" s="34"/>
      <c r="B132" s="35"/>
      <c r="C132" s="35"/>
      <c r="D132" s="130"/>
      <c r="E132" s="130"/>
      <c r="F132" s="130"/>
      <c r="G132" s="130"/>
      <c r="H132" s="130"/>
      <c r="I132" s="130"/>
      <c r="J132" s="88" t="b">
        <f>IF(C132="A2","0,50",IF(C132="B1","1,00",IF(C132="B2","1,50",IF(C132="C1","2,00",IF(C132="C2","2,50")))))</f>
        <v>0</v>
      </c>
      <c r="K132" s="46"/>
      <c r="L132" s="137"/>
      <c r="M132" s="2" t="s">
        <v>59</v>
      </c>
    </row>
    <row r="133" spans="1:22" s="51" customFormat="1" ht="17.25" customHeight="1">
      <c r="A133" s="34"/>
      <c r="B133" s="35"/>
      <c r="C133" s="35"/>
      <c r="D133" s="130"/>
      <c r="E133" s="130"/>
      <c r="F133" s="130"/>
      <c r="G133" s="130"/>
      <c r="H133" s="130"/>
      <c r="I133" s="130"/>
      <c r="J133" s="88" t="b">
        <f>IF(C133="A2","0,50",IF(C133="B1","1,00",IF(C133="B2","1,50",IF(C133="C1","2,00",IF(C133="C2","2,50")))))</f>
        <v>0</v>
      </c>
      <c r="K133" s="46"/>
      <c r="L133" s="137"/>
      <c r="M133" s="2" t="s">
        <v>61</v>
      </c>
    </row>
    <row r="134" spans="1:22" s="51" customFormat="1" ht="17.25" customHeight="1">
      <c r="A134" s="34"/>
      <c r="B134" s="35"/>
      <c r="C134" s="35"/>
      <c r="D134" s="130"/>
      <c r="E134" s="130"/>
      <c r="F134" s="130"/>
      <c r="G134" s="130"/>
      <c r="H134" s="130"/>
      <c r="I134" s="130"/>
      <c r="J134" s="88" t="b">
        <f>IF(C134="A2","0,50",IF(C134="B1","1,00",IF(C134="B2","1,50",IF(C134="C1","2,00",IF(C134="C2","2,50")))))</f>
        <v>0</v>
      </c>
      <c r="K134" s="46"/>
      <c r="M134" s="2" t="s">
        <v>63</v>
      </c>
    </row>
    <row r="135" spans="1:22" s="75" customFormat="1" ht="17.25" customHeight="1">
      <c r="A135" s="138"/>
      <c r="B135" s="138"/>
      <c r="C135" s="138"/>
      <c r="D135" s="132"/>
      <c r="E135" s="132"/>
      <c r="F135" s="132"/>
      <c r="G135" s="190" t="s">
        <v>66</v>
      </c>
      <c r="H135" s="190"/>
      <c r="I135" s="190"/>
      <c r="J135" s="76">
        <f>IF((J130+J131+J132+J133+J134)&gt;3,3,J130+J131+J132+J133+J134)</f>
        <v>0</v>
      </c>
      <c r="K135" s="133"/>
    </row>
    <row r="136" spans="1:22">
      <c r="A136" s="51"/>
      <c r="B136" s="130"/>
      <c r="C136" s="130"/>
      <c r="D136" s="130"/>
      <c r="E136" s="130"/>
      <c r="F136" s="130"/>
      <c r="G136" s="139"/>
      <c r="H136" s="139"/>
      <c r="I136" s="139"/>
      <c r="J136" s="140"/>
      <c r="K136" s="141"/>
      <c r="M136" s="137"/>
    </row>
    <row r="137" spans="1:22" ht="15" customHeight="1">
      <c r="A137" s="51"/>
      <c r="B137" s="193" t="s">
        <v>67</v>
      </c>
      <c r="C137" s="193"/>
      <c r="D137" s="193"/>
      <c r="E137" s="193"/>
      <c r="F137" s="51"/>
      <c r="G137" s="125"/>
      <c r="H137" s="126"/>
      <c r="I137" s="83"/>
      <c r="J137" s="127" t="s">
        <v>21</v>
      </c>
      <c r="K137" s="23" t="s">
        <v>22</v>
      </c>
      <c r="M137" s="137"/>
      <c r="N137" s="128"/>
    </row>
    <row r="138" spans="1:22" s="75" customFormat="1" ht="17.25" customHeight="1">
      <c r="A138" s="74"/>
      <c r="B138" s="74"/>
      <c r="C138" s="74"/>
      <c r="D138" s="132"/>
      <c r="E138" s="132"/>
      <c r="F138" s="132"/>
      <c r="G138" s="194" t="s">
        <v>68</v>
      </c>
      <c r="H138" s="194"/>
      <c r="I138" s="194"/>
      <c r="J138" s="195"/>
      <c r="K138" s="195"/>
    </row>
    <row r="139" spans="1:22" s="75" customFormat="1" ht="17.25" customHeight="1">
      <c r="A139" s="74"/>
      <c r="B139" s="74"/>
      <c r="C139" s="74"/>
      <c r="D139" s="132"/>
      <c r="E139" s="132"/>
      <c r="F139" s="132"/>
      <c r="G139" s="134"/>
      <c r="H139" s="134"/>
      <c r="I139" s="134"/>
      <c r="J139" s="135"/>
      <c r="K139" s="136"/>
    </row>
    <row r="140" spans="1:22" s="116" customFormat="1" ht="29.65" customHeight="1">
      <c r="A140" s="142"/>
      <c r="B140" s="143"/>
      <c r="C140" s="143"/>
      <c r="D140" s="143"/>
      <c r="E140" s="143"/>
      <c r="F140" s="196" t="s">
        <v>69</v>
      </c>
      <c r="G140" s="196"/>
      <c r="H140" s="196"/>
      <c r="I140" s="196"/>
      <c r="J140" s="197">
        <f>IF((J77+J119+J124+J136)&gt;34,"34,00",(J77+J119+J124+J135))</f>
        <v>0.95</v>
      </c>
      <c r="K140" s="197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</row>
    <row r="141" spans="1:22" ht="23.45" customHeight="1">
      <c r="A141" s="144"/>
      <c r="B141" s="130"/>
      <c r="C141" s="130"/>
      <c r="D141" s="130"/>
      <c r="E141" s="130"/>
      <c r="F141" s="130"/>
      <c r="G141" s="130"/>
      <c r="H141" s="130"/>
      <c r="I141" s="130"/>
      <c r="J141" s="130"/>
      <c r="K141" s="145"/>
      <c r="L141" s="146"/>
      <c r="M141" s="137"/>
    </row>
    <row r="142" spans="1:22" ht="11.45" customHeight="1">
      <c r="A142" s="144"/>
      <c r="B142" s="130"/>
      <c r="C142" s="130"/>
      <c r="D142" s="130"/>
      <c r="E142" s="130"/>
      <c r="F142" s="130"/>
      <c r="G142" s="130"/>
      <c r="H142" s="130"/>
      <c r="I142" s="130"/>
      <c r="J142" s="130"/>
      <c r="K142" s="145"/>
      <c r="M142" s="123"/>
    </row>
    <row r="143" spans="1:22" ht="12.75" customHeight="1">
      <c r="A143" s="144"/>
      <c r="B143" s="130"/>
      <c r="C143" s="130"/>
      <c r="D143" s="130"/>
      <c r="E143" s="130"/>
      <c r="F143" s="130"/>
      <c r="G143" s="130"/>
      <c r="H143" s="130"/>
      <c r="I143" s="130"/>
      <c r="J143" s="130"/>
      <c r="K143" s="145"/>
      <c r="M143" s="137"/>
    </row>
    <row r="144" spans="1:22" ht="18" customHeight="1">
      <c r="B144" s="7" t="s">
        <v>70</v>
      </c>
      <c r="C144" s="147"/>
      <c r="D144" s="147"/>
      <c r="E144" s="147"/>
      <c r="F144" s="148"/>
      <c r="G144" s="149"/>
      <c r="H144" s="150"/>
      <c r="I144" s="150"/>
      <c r="J144" s="151"/>
      <c r="K144" s="152"/>
    </row>
    <row r="145" spans="2:16" ht="6.75" customHeight="1">
      <c r="B145" s="192" t="s">
        <v>71</v>
      </c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6" ht="18" customHeight="1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</row>
    <row r="147" spans="2:16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</row>
    <row r="148" spans="2:16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</row>
    <row r="149" spans="2:16">
      <c r="B149" s="153" t="s">
        <v>72</v>
      </c>
      <c r="C149" s="154"/>
      <c r="D149" s="155"/>
      <c r="E149" s="155"/>
      <c r="F149" s="156"/>
      <c r="G149" s="156"/>
      <c r="H149" s="156"/>
      <c r="I149" s="156"/>
      <c r="J149" s="156"/>
      <c r="K149" s="157"/>
      <c r="L149" s="51"/>
      <c r="M149" s="51"/>
      <c r="N149" s="51"/>
      <c r="O149" s="51"/>
      <c r="P149" s="51"/>
    </row>
    <row r="150" spans="2:16">
      <c r="B150" s="153"/>
      <c r="C150" s="51"/>
      <c r="D150" s="51"/>
      <c r="E150" s="51"/>
      <c r="F150" s="156"/>
      <c r="G150" s="156"/>
      <c r="H150" s="156"/>
      <c r="I150" s="156"/>
      <c r="J150" s="156"/>
      <c r="K150" s="157"/>
      <c r="L150" s="51"/>
      <c r="M150" s="51"/>
      <c r="N150" s="51"/>
      <c r="O150" s="51"/>
      <c r="P150" s="51"/>
    </row>
    <row r="151" spans="2:16">
      <c r="B151" s="149"/>
      <c r="C151" s="158"/>
      <c r="D151" s="158"/>
      <c r="E151" s="158"/>
      <c r="F151" s="159"/>
      <c r="G151" s="159"/>
      <c r="H151" s="159"/>
      <c r="I151" s="159"/>
      <c r="J151" s="159"/>
      <c r="K151" s="160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1"/>
      <c r="G152" s="51"/>
      <c r="H152" s="87"/>
      <c r="I152" s="83"/>
      <c r="J152" s="146"/>
      <c r="K152" s="146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1"/>
      <c r="G153" s="51"/>
      <c r="H153" s="87"/>
      <c r="I153" s="83"/>
      <c r="J153" s="146"/>
      <c r="K153" s="146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1"/>
      <c r="G154" s="51"/>
      <c r="H154" s="87"/>
      <c r="I154" s="83"/>
      <c r="J154" s="146"/>
      <c r="K154" s="146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1"/>
      <c r="G155" s="51"/>
      <c r="H155" s="87"/>
      <c r="I155" s="83"/>
      <c r="J155" s="146"/>
      <c r="K155" s="146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1"/>
      <c r="G156" s="51"/>
      <c r="H156" s="87"/>
      <c r="I156" s="83"/>
      <c r="J156" s="146"/>
      <c r="K156" s="146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1"/>
      <c r="G157" s="51"/>
      <c r="H157" s="87"/>
      <c r="I157" s="83"/>
      <c r="J157" s="146"/>
      <c r="K157" s="146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1"/>
      <c r="G158" s="51"/>
      <c r="H158" s="87"/>
      <c r="I158" s="83"/>
      <c r="J158" s="146"/>
      <c r="K158" s="146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1"/>
      <c r="G159" s="51"/>
      <c r="H159" s="87"/>
      <c r="I159" s="83"/>
      <c r="J159" s="146"/>
      <c r="K159" s="146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1"/>
      <c r="G160" s="51"/>
      <c r="H160" s="87"/>
      <c r="I160" s="83"/>
      <c r="J160" s="146"/>
      <c r="K160" s="146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1"/>
      <c r="G161" s="51"/>
      <c r="H161" s="87"/>
      <c r="I161" s="83"/>
      <c r="J161" s="146"/>
      <c r="K161" s="146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1"/>
      <c r="G162" s="51"/>
      <c r="H162" s="87"/>
      <c r="I162" s="83"/>
      <c r="J162" s="146"/>
      <c r="K162" s="146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1"/>
      <c r="G163" s="51"/>
      <c r="H163" s="87"/>
      <c r="I163" s="83"/>
      <c r="J163" s="146"/>
      <c r="K163" s="146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1"/>
      <c r="G164" s="51"/>
      <c r="H164" s="87"/>
      <c r="I164" s="83"/>
      <c r="J164" s="146"/>
      <c r="K164" s="146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1"/>
      <c r="G165" s="51"/>
      <c r="H165" s="87"/>
      <c r="I165" s="83"/>
      <c r="J165" s="146"/>
      <c r="K165" s="146"/>
    </row>
    <row r="166" spans="2:16">
      <c r="B166" s="51"/>
      <c r="C166" s="51"/>
      <c r="D166" s="51"/>
      <c r="E166" s="51"/>
      <c r="F166" s="51"/>
      <c r="G166" s="51"/>
      <c r="H166" s="87"/>
      <c r="I166" s="83"/>
      <c r="J166" s="146"/>
      <c r="K166" s="146"/>
    </row>
    <row r="167" spans="2:16">
      <c r="B167" s="51"/>
      <c r="C167" s="51"/>
      <c r="D167" s="51"/>
      <c r="E167" s="51"/>
      <c r="F167" s="51"/>
      <c r="G167" s="51"/>
      <c r="H167" s="87"/>
      <c r="I167" s="83"/>
      <c r="J167" s="146"/>
      <c r="K167" s="146"/>
    </row>
  </sheetData>
  <sheetProtection password="CDFC" sheet="1" objects="1" scenarios="1"/>
  <mergeCells count="93">
    <mergeCell ref="B145:K148"/>
    <mergeCell ref="G135:I135"/>
    <mergeCell ref="B137:E137"/>
    <mergeCell ref="G138:I138"/>
    <mergeCell ref="J138:K138"/>
    <mergeCell ref="F140:I140"/>
    <mergeCell ref="J140:K140"/>
    <mergeCell ref="J121:J122"/>
    <mergeCell ref="K121:K122"/>
    <mergeCell ref="G124:I124"/>
    <mergeCell ref="B128:C128"/>
    <mergeCell ref="J128:J129"/>
    <mergeCell ref="K128:K129"/>
    <mergeCell ref="B114:E114"/>
    <mergeCell ref="B115:E115"/>
    <mergeCell ref="F116:I116"/>
    <mergeCell ref="G119:I119"/>
    <mergeCell ref="B121:C121"/>
    <mergeCell ref="B107:E107"/>
    <mergeCell ref="F108:I108"/>
    <mergeCell ref="B111:K111"/>
    <mergeCell ref="B112:K112"/>
    <mergeCell ref="B113:E113"/>
    <mergeCell ref="G102:I102"/>
    <mergeCell ref="B103:K103"/>
    <mergeCell ref="B104:K104"/>
    <mergeCell ref="B105:E105"/>
    <mergeCell ref="B106:E106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C77:I77"/>
    <mergeCell ref="C78:K78"/>
    <mergeCell ref="B80:K80"/>
    <mergeCell ref="B81:K81"/>
    <mergeCell ref="B82:D82"/>
    <mergeCell ref="E82:F82"/>
    <mergeCell ref="K82:K83"/>
    <mergeCell ref="B83:D83"/>
    <mergeCell ref="E83:F83"/>
    <mergeCell ref="G47:I47"/>
    <mergeCell ref="B50:K50"/>
    <mergeCell ref="A72:G72"/>
    <mergeCell ref="G73:I73"/>
    <mergeCell ref="G74:I74"/>
    <mergeCell ref="G29:I29"/>
    <mergeCell ref="G30:I30"/>
    <mergeCell ref="B33:K33"/>
    <mergeCell ref="A45:G45"/>
    <mergeCell ref="G46:I46"/>
    <mergeCell ref="D6:E6"/>
    <mergeCell ref="F6:G6"/>
    <mergeCell ref="B9:K9"/>
    <mergeCell ref="B10:K10"/>
    <mergeCell ref="A28:G28"/>
    <mergeCell ref="C2:F2"/>
    <mergeCell ref="H2:I2"/>
    <mergeCell ref="F4:G4"/>
    <mergeCell ref="D5:E5"/>
    <mergeCell ref="F5:G5"/>
  </mergeCells>
  <dataValidations count="9">
    <dataValidation type="list" allowBlank="1" showInputMessage="1" showErrorMessage="1" sqref="C113:E115">
      <formula1>$M$100:$M$119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showInputMessage="1" showErrorMessage="1" sqref="C130:C134">
      <formula1>AUTOBAREMACIÓ!$M$130:$M$134</formula1>
      <formula2>0</formula2>
    </dataValidation>
    <dataValidation type="list" showInputMessage="1" showErrorMessage="1" sqref="G83:G101">
      <formula1>AUTOBAREMACIÓ!$M$84:$M$88</formula1>
      <formula2>0</formula2>
    </dataValidation>
    <dataValidation type="list" allowBlank="1" showInputMessage="1" showErrorMessage="1" sqref="B113:B115">
      <formula1>AUTOBAREMACIÓ!$M$113:$M$114</formula1>
      <formula2>0</formula2>
    </dataValidation>
    <dataValidation allowBlank="1" showInputMessage="1" showErrorMessage="1" sqref="C2">
      <formula1>0</formula1>
      <formula2>0</formula2>
    </dataValidation>
    <dataValidation type="list" showInputMessage="1" showErrorMessage="1" sqref="C123">
      <formula1>AUTOBAREMACIÓ!$M$121:$M$124</formula1>
      <formula2>0</formula2>
    </dataValidation>
    <dataValidation type="list" allowBlank="1" showInputMessage="1" showErrorMessage="1" sqref="B106:E107">
      <formula1>"Titulació Universitària,Grau Superior FP"</formula1>
    </dataValidation>
    <dataValidation type="list" allowBlank="1" showInputMessage="1" showErrorMessage="1" sqref="B105:E105">
      <formula1>"Titulació Universitaria,Grau Superior FP"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3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cp:revision>98</cp:revision>
  <cp:lastPrinted>2024-08-26T10:13:53Z</cp:lastPrinted>
  <dcterms:created xsi:type="dcterms:W3CDTF">2022-05-17T11:20:39Z</dcterms:created>
  <dcterms:modified xsi:type="dcterms:W3CDTF">2024-08-26T11:59:19Z</dcterms:modified>
  <dc:language>es-ES</dc:language>
</cp:coreProperties>
</file>