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5-0644 TÈCNIC-A INFORMÀTICA A2\"/>
    </mc:Choice>
  </mc:AlternateContent>
  <xr:revisionPtr revIDLastSave="0" documentId="13_ncr:1_{7061AF50-F2DB-46AC-8DDD-8F7892784F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TOBAREMACIÓ" sheetId="1" r:id="rId1"/>
  </sheets>
  <definedNames>
    <definedName name="_xlnm._FilterDatabase" localSheetId="0" hidden="1">AUTOBAREMACIÓ!$A$106:$C$108</definedName>
    <definedName name="_xlnm.Print_Area" localSheetId="0">AUTOBAREMACIÓ!$A$1:$K$127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5" i="1" l="1"/>
  <c r="J86" i="1"/>
  <c r="J85" i="1"/>
  <c r="J84" i="1"/>
  <c r="J83" i="1"/>
  <c r="J82" i="1"/>
  <c r="J81" i="1"/>
  <c r="J80" i="1"/>
  <c r="J93" i="1"/>
  <c r="J92" i="1"/>
  <c r="J91" i="1"/>
  <c r="J90" i="1"/>
  <c r="J52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112" i="1"/>
  <c r="J111" i="1"/>
  <c r="J110" i="1"/>
  <c r="J109" i="1"/>
  <c r="J108" i="1"/>
  <c r="J104" i="1"/>
  <c r="J58" i="1"/>
  <c r="J77" i="1" l="1"/>
  <c r="J94" i="1"/>
  <c r="J87" i="1"/>
  <c r="H43" i="1"/>
  <c r="H42" i="1"/>
  <c r="H41" i="1"/>
  <c r="H40" i="1"/>
  <c r="H39" i="1"/>
  <c r="H38" i="1"/>
  <c r="H37" i="1"/>
  <c r="H36" i="1"/>
  <c r="H35" i="1"/>
  <c r="H34" i="1"/>
  <c r="H33" i="1"/>
  <c r="H32" i="1"/>
  <c r="J100" i="1"/>
  <c r="J99" i="1"/>
  <c r="J98" i="1"/>
  <c r="H23" i="1"/>
  <c r="H22" i="1"/>
  <c r="H21" i="1"/>
  <c r="H20" i="1"/>
  <c r="H19" i="1"/>
  <c r="H18" i="1"/>
  <c r="H17" i="1"/>
  <c r="H16" i="1"/>
  <c r="H15" i="1"/>
  <c r="H14" i="1"/>
  <c r="H13" i="1"/>
  <c r="H12" i="1"/>
  <c r="J113" i="1" l="1"/>
  <c r="H44" i="1"/>
  <c r="I44" i="1" s="1"/>
  <c r="J44" i="1" s="1"/>
  <c r="J45" i="1" s="1"/>
  <c r="H24" i="1"/>
  <c r="I24" i="1" s="1"/>
  <c r="J24" i="1" s="1"/>
  <c r="J25" i="1" s="1"/>
  <c r="J49" i="1" s="1"/>
  <c r="J101" i="1"/>
  <c r="J115" i="1"/>
</calcChain>
</file>

<file path=xl/sharedStrings.xml><?xml version="1.0" encoding="utf-8"?>
<sst xmlns="http://schemas.openxmlformats.org/spreadsheetml/2006/main" count="132" uniqueCount="80">
  <si>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</si>
  <si>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</si>
  <si>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</si>
  <si>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</si>
  <si>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</si>
  <si>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</si>
  <si>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</si>
  <si>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</si>
  <si>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</si>
  <si>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</si>
  <si>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</si>
  <si>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</si>
  <si>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</si>
  <si>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</si>
  <si>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</si>
  <si>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</si>
  <si>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</si>
  <si>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</si>
  <si>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</si>
  <si>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</si>
  <si>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</si>
  <si>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</si>
  <si>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</si>
  <si>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</si>
  <si>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</si>
  <si>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</si>
  <si>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</si>
  <si>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</si>
  <si>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</si>
  <si>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</si>
  <si>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</si>
  <si>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</si>
  <si>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</si>
  <si>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</si>
  <si>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</si>
  <si>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</si>
  <si>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</si>
  <si>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</si>
  <si>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</si>
  <si>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</si>
  <si>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</si>
  <si>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</si>
  <si>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</si>
  <si>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</si>
  <si>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</si>
  <si>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</si>
  <si>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</si>
  <si>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</si>
  <si>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</si>
  <si>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</si>
  <si>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</si>
  <si>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</si>
  <si>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</si>
  <si>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</si>
  <si>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Màsters entre 60 i 120 ects</t>
  </si>
  <si>
    <t>Cursos de Post-grau entre 30 i 60 etcs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</si>
  <si>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</si>
  <si>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</si>
  <si>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</si>
  <si>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Cursos de Formació (màx. 3 p.)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</si>
  <si>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</si>
  <si>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</si>
  <si>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</si>
  <si>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</si>
  <si>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</si>
  <si>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</si>
  <si>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TÈCNIC MITJÀ D'INFORMÀTICA DEL SERVEI D'INNOVACIÓ I TECNOLOGIA</t>
  </si>
  <si>
    <t>644/2025</t>
  </si>
  <si>
    <t>EXPERIÈNCIA LABORAL (màx. 12,00 punts)</t>
  </si>
  <si>
    <t>Com a Tècnic/a Informàtic/a subgrup A2 en les mateixes funcions o funcions similars en l'Administració Local (0,10/mes). Màxim 10 punts.</t>
  </si>
  <si>
    <t>Com a Tècnic/a Informàtic/a subgrup A2 en les mateixes funcions o funcions similars en altres Adm. Públiques (0,05/mes). Màxim 2 punts.</t>
  </si>
  <si>
    <t>Titulacions acadèmiques de nivell superior a l'exigida, exclosa la d'entrada (màx. 2 p.)</t>
  </si>
  <si>
    <t>CONEIXEMENTS IDIOMES COMUNIT. (màx. 1,50 p)</t>
  </si>
  <si>
    <t>CONEIXEMENTS DE VALENCIÀ (màx. 1,50 p.)</t>
  </si>
  <si>
    <t>NIVELL COMPETENCIAL (màx. 2,00 p.)</t>
  </si>
  <si>
    <t>CD 24</t>
  </si>
  <si>
    <t>CD 25 o més</t>
  </si>
  <si>
    <t>Màster i Cursos de Postgrau (màx. 2 p.)</t>
  </si>
  <si>
    <t>Titulació acadèmica de nivell superior</t>
  </si>
  <si>
    <t>FORMACIÓ (màx. 7,00 punts)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</si>
</sst>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2" fontId="10" fillId="0" borderId="41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4" xfId="0" applyNumberFormat="1" applyFont="1" applyBorder="1" applyAlignment="1">
      <alignment horizontal="right" vertical="center"/>
    </xf>
    <xf numFmtId="2" fontId="10" fillId="2" borderId="44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9" fillId="4" borderId="3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2" fillId="5" borderId="0" xfId="0" applyFont="1" applyFill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Z127"/>
  <sheetViews>
    <sheetView showGridLines="0" tabSelected="1" topLeftCell="A83" zoomScaleNormal="100" workbookViewId="0">
      <selection activeCell="A90" sqref="A90"/>
    </sheetView>
  </sheetViews>
  <sheetFormatPr baseColWidth="10" defaultColWidth="11.42578125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18" hidden="1" customWidth="1"/>
    <col min="13" max="13" width="17.28515625" style="118" hidden="1" customWidth="1"/>
    <col min="14" max="14" width="32" style="118" hidden="1" customWidth="1"/>
    <col min="15" max="16" width="0" style="118" hidden="1" customWidth="1"/>
    <col min="17" max="20" width="0" style="1" hidden="1" customWidth="1"/>
    <col min="21" max="26" width="0" style="2" hidden="1" customWidth="1"/>
    <col min="27" max="16384" width="11.42578125" style="1"/>
  </cols>
  <sheetData>
    <row r="1" spans="1:26" ht="7.5" customHeight="1" thickBot="1" x14ac:dyDescent="0.25"/>
    <row r="2" spans="1:26" ht="20.25" customHeight="1" thickBot="1" x14ac:dyDescent="0.25">
      <c r="B2" s="7" t="s">
        <v>0</v>
      </c>
      <c r="C2" s="143" t="s">
        <v>66</v>
      </c>
      <c r="D2" s="144"/>
      <c r="E2" s="144"/>
      <c r="F2" s="145"/>
      <c r="G2" s="8" t="s">
        <v>1</v>
      </c>
      <c r="H2" s="130" t="s">
        <v>67</v>
      </c>
      <c r="I2" s="146"/>
    </row>
    <row r="3" spans="1:26" ht="2.25" customHeight="1" thickBot="1" x14ac:dyDescent="0.25"/>
    <row r="4" spans="1:26" x14ac:dyDescent="0.2">
      <c r="B4" s="9" t="s">
        <v>2</v>
      </c>
      <c r="C4" s="10"/>
      <c r="D4" s="10"/>
      <c r="E4" s="11"/>
      <c r="F4" s="11"/>
    </row>
    <row r="5" spans="1:26" x14ac:dyDescent="0.2">
      <c r="B5" s="12" t="s">
        <v>3</v>
      </c>
      <c r="C5" s="13" t="s">
        <v>4</v>
      </c>
      <c r="D5" s="147" t="s">
        <v>5</v>
      </c>
      <c r="E5" s="148"/>
      <c r="F5" s="14" t="s">
        <v>6</v>
      </c>
    </row>
    <row r="6" spans="1:26" ht="15" customHeight="1" thickBot="1" x14ac:dyDescent="0.25">
      <c r="B6" s="15"/>
      <c r="C6" s="16"/>
      <c r="D6" s="149"/>
      <c r="E6" s="150"/>
      <c r="F6" s="17"/>
    </row>
    <row r="7" spans="1:26" ht="6" customHeight="1" thickBot="1" x14ac:dyDescent="0.25"/>
    <row r="8" spans="1:26" ht="13.5" thickBot="1" x14ac:dyDescent="0.25">
      <c r="B8" s="18" t="s">
        <v>7</v>
      </c>
      <c r="C8" s="10"/>
      <c r="D8" s="10"/>
      <c r="E8" s="10"/>
      <c r="F8" s="11"/>
    </row>
    <row r="9" spans="1:26" s="6" customFormat="1" ht="15" x14ac:dyDescent="0.2">
      <c r="A9" s="1"/>
      <c r="B9" s="151" t="s">
        <v>68</v>
      </c>
      <c r="C9" s="152"/>
      <c r="D9" s="152"/>
      <c r="E9" s="152"/>
      <c r="F9" s="152"/>
      <c r="G9" s="152"/>
      <c r="H9" s="152"/>
      <c r="I9" s="152"/>
      <c r="J9" s="152"/>
      <c r="K9" s="153"/>
      <c r="L9" s="118"/>
      <c r="M9" s="118"/>
      <c r="N9" s="118"/>
      <c r="O9" s="118"/>
      <c r="P9" s="118"/>
      <c r="U9" s="2"/>
      <c r="V9" s="2"/>
      <c r="W9" s="2"/>
      <c r="X9" s="2"/>
      <c r="Y9" s="2"/>
      <c r="Z9" s="2"/>
    </row>
    <row r="10" spans="1:26" ht="21.75" customHeight="1" thickBot="1" x14ac:dyDescent="0.25">
      <c r="B10" s="166" t="s">
        <v>69</v>
      </c>
      <c r="C10" s="167"/>
      <c r="D10" s="167"/>
      <c r="E10" s="167"/>
      <c r="F10" s="167"/>
      <c r="G10" s="167"/>
      <c r="H10" s="167"/>
      <c r="I10" s="168"/>
      <c r="J10" s="168"/>
      <c r="K10" s="169"/>
    </row>
    <row r="11" spans="1:26" ht="24.75" customHeight="1" thickBot="1" x14ac:dyDescent="0.25">
      <c r="A11" s="19" t="s">
        <v>8</v>
      </c>
      <c r="B11" s="114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19"/>
    </row>
    <row r="12" spans="1:26" ht="15" customHeight="1" x14ac:dyDescent="0.2">
      <c r="A12" s="115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9"/>
    </row>
    <row r="13" spans="1:26" ht="15" customHeight="1" x14ac:dyDescent="0.2">
      <c r="A13" s="116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9"/>
    </row>
    <row r="14" spans="1:26" ht="15" customHeight="1" x14ac:dyDescent="0.2">
      <c r="A14" s="116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9"/>
    </row>
    <row r="15" spans="1:26" ht="15" customHeight="1" x14ac:dyDescent="0.2">
      <c r="A15" s="116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9"/>
    </row>
    <row r="16" spans="1:26" ht="15" customHeight="1" x14ac:dyDescent="0.2">
      <c r="A16" s="116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9"/>
    </row>
    <row r="17" spans="1:26" ht="15" customHeight="1" x14ac:dyDescent="0.2">
      <c r="A17" s="116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9"/>
    </row>
    <row r="18" spans="1:26" ht="15" customHeight="1" x14ac:dyDescent="0.2">
      <c r="A18" s="116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26" ht="15" customHeight="1" x14ac:dyDescent="0.2">
      <c r="A19" s="116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26" ht="15" customHeight="1" x14ac:dyDescent="0.2">
      <c r="A20" s="116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26" ht="15" customHeight="1" x14ac:dyDescent="0.2">
      <c r="A21" s="116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26" ht="15" customHeight="1" x14ac:dyDescent="0.2">
      <c r="A22" s="116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26" ht="15" customHeight="1" x14ac:dyDescent="0.2">
      <c r="A23" s="116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26" ht="15" customHeight="1" thickBot="1" x14ac:dyDescent="0.25">
      <c r="A24" s="173" t="s">
        <v>56</v>
      </c>
      <c r="B24" s="173"/>
      <c r="C24" s="173"/>
      <c r="D24" s="173"/>
      <c r="E24" s="173"/>
      <c r="F24" s="173"/>
      <c r="G24" s="174"/>
      <c r="H24" s="43">
        <f>SUM(H12:H23)</f>
        <v>0</v>
      </c>
      <c r="I24" s="44" t="str">
        <f>IF(H24&gt;=30,H24/30,"0")</f>
        <v>0</v>
      </c>
      <c r="J24" s="45">
        <f>IF(I24&lt;1,"0",(ROUNDDOWN(I24,0))*0.1)</f>
        <v>0</v>
      </c>
      <c r="K24" s="46"/>
    </row>
    <row r="25" spans="1:26" s="6" customFormat="1" ht="15" customHeight="1" thickBot="1" x14ac:dyDescent="0.25">
      <c r="A25" s="47"/>
      <c r="B25" s="47"/>
      <c r="C25" s="47"/>
      <c r="D25" s="47"/>
      <c r="E25" s="47"/>
      <c r="F25" s="47"/>
      <c r="G25" s="163" t="s">
        <v>52</v>
      </c>
      <c r="H25" s="164"/>
      <c r="I25" s="165"/>
      <c r="J25" s="48">
        <f>IF(SUM(J11:J24)&gt;10,"10,00",SUM(J11:J24))</f>
        <v>0</v>
      </c>
      <c r="K25" s="49"/>
      <c r="L25" s="118"/>
      <c r="M25" s="118"/>
      <c r="N25" s="118"/>
      <c r="O25" s="118"/>
      <c r="P25" s="118"/>
      <c r="Q25" s="1"/>
      <c r="U25" s="2"/>
      <c r="V25" s="2"/>
      <c r="W25" s="2"/>
      <c r="X25" s="2"/>
      <c r="Y25" s="2"/>
      <c r="Z25" s="2"/>
    </row>
    <row r="26" spans="1:26" s="6" customFormat="1" ht="13.5" customHeight="1" x14ac:dyDescent="0.2">
      <c r="A26" s="1"/>
      <c r="B26" s="50" t="s">
        <v>19</v>
      </c>
      <c r="C26" s="2"/>
      <c r="D26" s="2"/>
      <c r="E26" s="2"/>
      <c r="F26" s="2"/>
      <c r="G26" s="133"/>
      <c r="H26" s="133"/>
      <c r="I26" s="133"/>
      <c r="J26" s="51"/>
      <c r="K26" s="52"/>
      <c r="L26" s="118"/>
      <c r="M26" s="118"/>
      <c r="N26" s="118"/>
      <c r="O26" s="118"/>
      <c r="P26" s="118"/>
      <c r="Q26" s="1"/>
      <c r="U26" s="2"/>
      <c r="V26" s="2"/>
      <c r="W26" s="2"/>
      <c r="X26" s="2"/>
      <c r="Y26" s="2"/>
      <c r="Z26" s="2"/>
    </row>
    <row r="27" spans="1:26" s="6" customFormat="1" ht="15" customHeight="1" x14ac:dyDescent="0.2">
      <c r="A27" s="1"/>
      <c r="B27" s="50" t="s">
        <v>57</v>
      </c>
      <c r="C27" s="2"/>
      <c r="D27" s="2"/>
      <c r="E27" s="2"/>
      <c r="F27" s="2"/>
      <c r="G27" s="53"/>
      <c r="H27" s="53"/>
      <c r="I27" s="53"/>
      <c r="J27" s="51"/>
      <c r="K27" s="54"/>
      <c r="L27" s="118"/>
      <c r="M27" s="118"/>
      <c r="N27" s="118"/>
      <c r="O27" s="118"/>
      <c r="P27" s="118"/>
      <c r="Q27" s="1"/>
      <c r="U27" s="2"/>
      <c r="V27" s="2"/>
      <c r="W27" s="2"/>
      <c r="X27" s="2"/>
      <c r="Y27" s="2"/>
      <c r="Z27" s="2"/>
    </row>
    <row r="28" spans="1:26" s="6" customFormat="1" ht="17.25" customHeight="1" thickBot="1" x14ac:dyDescent="0.25">
      <c r="A28" s="1"/>
      <c r="B28" s="55" t="s">
        <v>20</v>
      </c>
      <c r="C28" s="56"/>
      <c r="D28" s="56"/>
      <c r="E28" s="56"/>
      <c r="F28" s="56"/>
      <c r="G28" s="57"/>
      <c r="H28" s="57"/>
      <c r="I28" s="57"/>
      <c r="J28" s="58"/>
      <c r="K28" s="59"/>
      <c r="L28" s="118"/>
      <c r="M28" s="118"/>
      <c r="N28" s="118"/>
      <c r="O28" s="118"/>
      <c r="P28" s="118"/>
      <c r="Q28" s="1"/>
      <c r="U28" s="2"/>
      <c r="V28" s="2"/>
      <c r="W28" s="2"/>
      <c r="X28" s="2"/>
      <c r="Y28" s="2"/>
      <c r="Z28" s="2"/>
    </row>
    <row r="29" spans="1:26" s="6" customFormat="1" ht="17.25" customHeight="1" x14ac:dyDescent="0.2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8"/>
      <c r="M29" s="118"/>
      <c r="N29" s="118"/>
      <c r="O29" s="118"/>
      <c r="P29" s="118"/>
      <c r="Q29" s="1"/>
      <c r="U29" s="2"/>
      <c r="V29" s="2"/>
      <c r="W29" s="2"/>
      <c r="X29" s="2"/>
      <c r="Y29" s="2"/>
      <c r="Z29" s="2"/>
    </row>
    <row r="30" spans="1:26" s="6" customFormat="1" ht="17.25" customHeight="1" thickBot="1" x14ac:dyDescent="0.25">
      <c r="A30" s="1"/>
      <c r="B30" s="166" t="s">
        <v>70</v>
      </c>
      <c r="C30" s="167"/>
      <c r="D30" s="167"/>
      <c r="E30" s="167"/>
      <c r="F30" s="167"/>
      <c r="G30" s="167"/>
      <c r="H30" s="167"/>
      <c r="I30" s="167"/>
      <c r="J30" s="167"/>
      <c r="K30" s="170"/>
      <c r="L30" s="118"/>
      <c r="M30" s="118"/>
      <c r="N30" s="118"/>
      <c r="O30" s="118"/>
      <c r="P30" s="118"/>
      <c r="Q30" s="1"/>
      <c r="U30" s="2"/>
      <c r="V30" s="2"/>
      <c r="W30" s="2"/>
      <c r="X30" s="2"/>
      <c r="Y30" s="2"/>
      <c r="Z30" s="2"/>
    </row>
    <row r="31" spans="1:26" s="6" customFormat="1" ht="34.5" thickBot="1" x14ac:dyDescent="0.25">
      <c r="A31" s="19" t="s">
        <v>8</v>
      </c>
      <c r="B31" s="114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118"/>
      <c r="M31" s="118"/>
      <c r="N31" s="118"/>
      <c r="O31" s="118"/>
      <c r="P31" s="118"/>
      <c r="Q31" s="1"/>
      <c r="U31" s="2"/>
      <c r="V31" s="2"/>
      <c r="W31" s="2"/>
      <c r="X31" s="2"/>
      <c r="Y31" s="2"/>
      <c r="Z31" s="2"/>
    </row>
    <row r="32" spans="1:26" s="6" customFormat="1" ht="17.25" customHeight="1" x14ac:dyDescent="0.2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8"/>
      <c r="M32" s="118"/>
      <c r="N32" s="118"/>
      <c r="O32" s="118"/>
      <c r="P32" s="118"/>
      <c r="Q32" s="1"/>
      <c r="U32" s="2"/>
      <c r="V32" s="2"/>
      <c r="W32" s="2"/>
      <c r="X32" s="2"/>
      <c r="Y32" s="2"/>
      <c r="Z32" s="2"/>
    </row>
    <row r="33" spans="1:26" s="6" customFormat="1" ht="17.25" customHeight="1" x14ac:dyDescent="0.2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8"/>
      <c r="M33" s="118"/>
      <c r="N33" s="118"/>
      <c r="O33" s="118"/>
      <c r="P33" s="118"/>
      <c r="Q33" s="1"/>
      <c r="U33" s="2"/>
      <c r="V33" s="2"/>
      <c r="W33" s="2"/>
      <c r="X33" s="2"/>
      <c r="Y33" s="2"/>
      <c r="Z33" s="2"/>
    </row>
    <row r="34" spans="1:26" s="6" customFormat="1" ht="17.25" customHeight="1" x14ac:dyDescent="0.2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8"/>
      <c r="M34" s="118"/>
      <c r="N34" s="118"/>
      <c r="O34" s="118"/>
      <c r="P34" s="118"/>
      <c r="Q34" s="1"/>
      <c r="U34" s="2"/>
      <c r="V34" s="2"/>
      <c r="W34" s="2"/>
      <c r="X34" s="2"/>
      <c r="Y34" s="2"/>
      <c r="Z34" s="2"/>
    </row>
    <row r="35" spans="1:26" s="6" customFormat="1" ht="17.25" customHeight="1" x14ac:dyDescent="0.2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8"/>
      <c r="M35" s="118"/>
      <c r="N35" s="118"/>
      <c r="O35" s="118"/>
      <c r="P35" s="118"/>
      <c r="Q35" s="1"/>
      <c r="U35" s="2"/>
      <c r="V35" s="2"/>
      <c r="W35" s="2"/>
      <c r="X35" s="2"/>
      <c r="Y35" s="2"/>
      <c r="Z35" s="2"/>
    </row>
    <row r="36" spans="1:26" s="6" customFormat="1" ht="17.25" customHeight="1" x14ac:dyDescent="0.2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8"/>
      <c r="M36" s="118"/>
      <c r="N36" s="118"/>
      <c r="O36" s="118"/>
      <c r="P36" s="118"/>
      <c r="Q36" s="1"/>
      <c r="U36" s="2"/>
      <c r="V36" s="2"/>
      <c r="W36" s="2"/>
      <c r="X36" s="2"/>
      <c r="Y36" s="2"/>
      <c r="Z36" s="2"/>
    </row>
    <row r="37" spans="1:26" s="6" customFormat="1" ht="17.25" customHeight="1" x14ac:dyDescent="0.2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8"/>
      <c r="M37" s="118"/>
      <c r="N37" s="118"/>
      <c r="O37" s="118"/>
      <c r="P37" s="118"/>
      <c r="Q37" s="1"/>
      <c r="U37" s="2"/>
      <c r="V37" s="2"/>
      <c r="W37" s="2"/>
      <c r="X37" s="2"/>
      <c r="Y37" s="2"/>
      <c r="Z37" s="2"/>
    </row>
    <row r="38" spans="1:26" s="6" customFormat="1" ht="17.25" customHeight="1" x14ac:dyDescent="0.2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8"/>
      <c r="M38" s="118"/>
      <c r="N38" s="118"/>
      <c r="O38" s="118"/>
      <c r="P38" s="118"/>
      <c r="Q38" s="1"/>
      <c r="U38" s="2"/>
      <c r="V38" s="2"/>
      <c r="W38" s="2"/>
      <c r="X38" s="2"/>
      <c r="Y38" s="2"/>
      <c r="Z38" s="2"/>
    </row>
    <row r="39" spans="1:26" s="6" customFormat="1" ht="17.25" customHeight="1" x14ac:dyDescent="0.2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8"/>
      <c r="M39" s="118"/>
      <c r="N39" s="118"/>
      <c r="O39" s="118"/>
      <c r="P39" s="118"/>
      <c r="Q39" s="1"/>
      <c r="U39" s="2"/>
      <c r="V39" s="2"/>
      <c r="W39" s="2"/>
      <c r="X39" s="2"/>
      <c r="Y39" s="2"/>
      <c r="Z39" s="2"/>
    </row>
    <row r="40" spans="1:26" s="6" customFormat="1" ht="17.25" customHeight="1" x14ac:dyDescent="0.2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8"/>
      <c r="M40" s="118"/>
      <c r="N40" s="118"/>
      <c r="O40" s="118"/>
      <c r="P40" s="118"/>
      <c r="Q40" s="1"/>
      <c r="U40" s="2"/>
      <c r="V40" s="2"/>
      <c r="W40" s="2"/>
      <c r="X40" s="2"/>
      <c r="Y40" s="2"/>
      <c r="Z40" s="2"/>
    </row>
    <row r="41" spans="1:26" s="6" customFormat="1" ht="17.25" customHeight="1" x14ac:dyDescent="0.2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8"/>
      <c r="M41" s="118"/>
      <c r="N41" s="118"/>
      <c r="O41" s="118"/>
      <c r="P41" s="118"/>
      <c r="Q41" s="1"/>
      <c r="U41" s="2"/>
      <c r="V41" s="2"/>
      <c r="W41" s="2"/>
      <c r="X41" s="2"/>
      <c r="Y41" s="2"/>
      <c r="Z41" s="2"/>
    </row>
    <row r="42" spans="1:26" s="6" customFormat="1" ht="17.25" customHeight="1" x14ac:dyDescent="0.2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8"/>
      <c r="M42" s="118"/>
      <c r="N42" s="118"/>
      <c r="O42" s="118"/>
      <c r="P42" s="118"/>
      <c r="Q42" s="1"/>
      <c r="U42" s="2"/>
      <c r="V42" s="2"/>
      <c r="W42" s="2"/>
      <c r="X42" s="2"/>
      <c r="Y42" s="2"/>
      <c r="Z42" s="2"/>
    </row>
    <row r="43" spans="1:26" s="6" customFormat="1" ht="17.25" customHeight="1" x14ac:dyDescent="0.2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8"/>
      <c r="M43" s="118"/>
      <c r="N43" s="118"/>
      <c r="O43" s="118"/>
      <c r="P43" s="118"/>
      <c r="Q43" s="1"/>
      <c r="U43" s="2"/>
      <c r="V43" s="2"/>
      <c r="W43" s="2"/>
      <c r="X43" s="2"/>
      <c r="Y43" s="2"/>
      <c r="Z43" s="2"/>
    </row>
    <row r="44" spans="1:26" s="6" customFormat="1" ht="17.25" customHeight="1" thickBot="1" x14ac:dyDescent="0.25">
      <c r="A44" s="171" t="s">
        <v>56</v>
      </c>
      <c r="B44" s="171"/>
      <c r="C44" s="171"/>
      <c r="D44" s="171"/>
      <c r="E44" s="171"/>
      <c r="F44" s="171"/>
      <c r="G44" s="172"/>
      <c r="H44" s="43">
        <f>SUM(H32:H43)</f>
        <v>0</v>
      </c>
      <c r="I44" s="44" t="str">
        <f>IF(H44&gt;=30,H44/30,"0")</f>
        <v>0</v>
      </c>
      <c r="J44" s="45">
        <f>IF(I44&lt;1,"0",(ROUNDDOWN(I44,0))*0.05)</f>
        <v>0</v>
      </c>
      <c r="K44" s="46"/>
      <c r="L44" s="118"/>
      <c r="M44" s="118"/>
      <c r="N44" s="118"/>
      <c r="O44" s="118"/>
      <c r="P44" s="118"/>
      <c r="Q44" s="1"/>
      <c r="U44" s="2"/>
      <c r="V44" s="2"/>
      <c r="W44" s="2"/>
      <c r="X44" s="2"/>
      <c r="Y44" s="2"/>
      <c r="Z44" s="2"/>
    </row>
    <row r="45" spans="1:26" ht="17.25" customHeight="1" thickBot="1" x14ac:dyDescent="0.25">
      <c r="A45" s="47"/>
      <c r="B45" s="47"/>
      <c r="C45" s="47"/>
      <c r="D45" s="47"/>
      <c r="E45" s="47"/>
      <c r="F45" s="47"/>
      <c r="G45" s="163" t="s">
        <v>52</v>
      </c>
      <c r="H45" s="164"/>
      <c r="I45" s="165"/>
      <c r="J45" s="48">
        <f>IF(SUM(J31:J44)&gt;10,"10,00",SUM(J31:J44))</f>
        <v>0</v>
      </c>
      <c r="K45" s="49"/>
    </row>
    <row r="46" spans="1:26" ht="17.25" customHeight="1" x14ac:dyDescent="0.2">
      <c r="B46" s="50" t="s">
        <v>19</v>
      </c>
      <c r="G46" s="133"/>
      <c r="H46" s="133"/>
      <c r="I46" s="133"/>
      <c r="J46" s="51"/>
      <c r="K46" s="52"/>
    </row>
    <row r="47" spans="1:26" ht="17.25" customHeight="1" x14ac:dyDescent="0.2">
      <c r="B47" s="50" t="s">
        <v>57</v>
      </c>
      <c r="G47" s="53"/>
      <c r="H47" s="53"/>
      <c r="I47" s="53"/>
      <c r="J47" s="51"/>
      <c r="K47" s="54"/>
    </row>
    <row r="48" spans="1:26" ht="17.25" customHeight="1" thickBot="1" x14ac:dyDescent="0.25">
      <c r="B48" s="55" t="s">
        <v>20</v>
      </c>
      <c r="C48" s="56"/>
      <c r="D48" s="56"/>
      <c r="E48" s="56"/>
      <c r="F48" s="56"/>
      <c r="G48" s="57"/>
      <c r="H48" s="57"/>
      <c r="I48" s="57"/>
      <c r="J48" s="58"/>
      <c r="K48" s="59"/>
      <c r="P48" s="118" t="s">
        <v>75</v>
      </c>
    </row>
    <row r="49" spans="1:26" ht="17.25" customHeight="1" thickBot="1" x14ac:dyDescent="0.25">
      <c r="B49" s="61"/>
      <c r="C49" s="134" t="s">
        <v>21</v>
      </c>
      <c r="D49" s="135"/>
      <c r="E49" s="135"/>
      <c r="F49" s="135"/>
      <c r="G49" s="135"/>
      <c r="H49" s="135"/>
      <c r="I49" s="136"/>
      <c r="J49" s="125">
        <f>IF(SUM(J25+J45)&gt;10,"10,00",SUM(J25+J45))</f>
        <v>0</v>
      </c>
      <c r="K49" s="126"/>
      <c r="P49" s="118" t="s">
        <v>76</v>
      </c>
    </row>
    <row r="50" spans="1:26" ht="13.5" thickBot="1" x14ac:dyDescent="0.25">
      <c r="B50" s="160" t="s">
        <v>74</v>
      </c>
      <c r="C50" s="161"/>
      <c r="D50" s="78"/>
      <c r="E50" s="79"/>
      <c r="G50" s="80"/>
      <c r="H50" s="81"/>
      <c r="J50" s="82"/>
      <c r="K50" s="60"/>
    </row>
    <row r="51" spans="1:26" ht="31.5" customHeight="1" thickBot="1" x14ac:dyDescent="0.25">
      <c r="A51" s="19" t="s">
        <v>8</v>
      </c>
      <c r="B51" s="162" t="s">
        <v>74</v>
      </c>
      <c r="C51" s="142"/>
      <c r="D51" s="83"/>
      <c r="E51" s="83"/>
      <c r="F51" s="83"/>
      <c r="G51" s="84"/>
      <c r="H51" s="85"/>
      <c r="I51" s="86"/>
      <c r="J51" s="87" t="s">
        <v>17</v>
      </c>
      <c r="K51" s="88" t="s">
        <v>18</v>
      </c>
      <c r="L51" s="120"/>
      <c r="N51" s="120"/>
    </row>
    <row r="52" spans="1:26" ht="15" customHeight="1" thickBot="1" x14ac:dyDescent="0.25">
      <c r="A52" s="28"/>
      <c r="B52" s="159"/>
      <c r="C52" s="132"/>
      <c r="G52" s="163" t="s">
        <v>38</v>
      </c>
      <c r="H52" s="164"/>
      <c r="I52" s="165"/>
      <c r="J52" s="127" t="str">
        <f>IF(B52="CD 24","1,00",IF(B52="CD 25 o més","2,00","0,00"))</f>
        <v>0,00</v>
      </c>
      <c r="K52" s="128"/>
      <c r="L52" s="120"/>
      <c r="M52" s="118" t="s">
        <v>58</v>
      </c>
      <c r="N52" s="120"/>
    </row>
    <row r="53" spans="1:26" ht="15" customHeight="1" x14ac:dyDescent="0.2">
      <c r="A53" s="89"/>
      <c r="B53" s="159"/>
      <c r="C53" s="132"/>
      <c r="G53" s="53"/>
      <c r="H53" s="53"/>
      <c r="I53" s="53"/>
      <c r="J53" s="51"/>
      <c r="K53" s="91"/>
      <c r="L53" s="120"/>
      <c r="M53" s="118" t="s">
        <v>39</v>
      </c>
      <c r="N53" s="120"/>
    </row>
    <row r="54" spans="1:26" ht="17.25" customHeight="1" thickBot="1" x14ac:dyDescent="0.25">
      <c r="B54" s="50"/>
      <c r="K54" s="60"/>
    </row>
    <row r="55" spans="1:26" s="6" customFormat="1" ht="15" x14ac:dyDescent="0.2">
      <c r="A55" s="1"/>
      <c r="B55" s="151" t="s">
        <v>79</v>
      </c>
      <c r="C55" s="152"/>
      <c r="D55" s="152"/>
      <c r="E55" s="152"/>
      <c r="F55" s="152"/>
      <c r="G55" s="152"/>
      <c r="H55" s="152"/>
      <c r="I55" s="152"/>
      <c r="J55" s="152"/>
      <c r="K55" s="153"/>
      <c r="L55" s="118"/>
      <c r="M55" s="118"/>
      <c r="N55" s="118"/>
      <c r="O55" s="118"/>
      <c r="P55" s="118"/>
      <c r="U55" s="2"/>
      <c r="V55" s="2"/>
      <c r="W55" s="2"/>
      <c r="X55" s="2"/>
      <c r="Y55" s="2"/>
      <c r="Z55" s="2"/>
    </row>
    <row r="56" spans="1:26" ht="13.5" thickBot="1" x14ac:dyDescent="0.25">
      <c r="B56" s="137" t="s">
        <v>59</v>
      </c>
      <c r="C56" s="138"/>
      <c r="D56" s="138"/>
      <c r="E56" s="138"/>
      <c r="F56" s="138"/>
      <c r="G56" s="138"/>
      <c r="H56" s="138"/>
      <c r="I56" s="138"/>
      <c r="J56" s="138"/>
      <c r="K56" s="139"/>
      <c r="O56" s="118" t="s">
        <v>22</v>
      </c>
    </row>
    <row r="57" spans="1:26" ht="34.5" thickBot="1" x14ac:dyDescent="0.25">
      <c r="A57" s="63" t="s">
        <v>8</v>
      </c>
      <c r="B57" s="140" t="s">
        <v>23</v>
      </c>
      <c r="C57" s="140"/>
      <c r="D57" s="140"/>
      <c r="E57" s="141" t="s">
        <v>24</v>
      </c>
      <c r="F57" s="142"/>
      <c r="G57" s="64" t="s">
        <v>25</v>
      </c>
      <c r="H57" s="65"/>
      <c r="J57" s="66" t="s">
        <v>17</v>
      </c>
      <c r="K57" s="154" t="s">
        <v>18</v>
      </c>
    </row>
    <row r="58" spans="1:26" ht="15" x14ac:dyDescent="0.2">
      <c r="A58" s="67"/>
      <c r="B58" s="156"/>
      <c r="C58" s="157"/>
      <c r="D58" s="158"/>
      <c r="E58" s="131"/>
      <c r="F58" s="132"/>
      <c r="G58" s="68"/>
      <c r="J58" s="69" t="str">
        <f>IF(G58="15h a 24h", "0,05",IF(G58="25h a 49h","0,10",IF(G58="50h a 74h","0,20",IF(G58="75h a 99h","0,30",IF(G58="100h o més hores","0,40","0,00")))))</f>
        <v>0,00</v>
      </c>
      <c r="K58" s="155"/>
      <c r="O58" s="129" t="s">
        <v>27</v>
      </c>
    </row>
    <row r="59" spans="1:26" x14ac:dyDescent="0.2">
      <c r="A59" s="67"/>
      <c r="B59" s="159"/>
      <c r="C59" s="131"/>
      <c r="D59" s="132"/>
      <c r="E59" s="131"/>
      <c r="F59" s="132"/>
      <c r="G59" s="68"/>
      <c r="J59" s="69" t="str">
        <f t="shared" ref="J59:J76" si="2">IF(G59="15h a 24h", "0,05",IF(G59="25h a 49h","0,10",IF(G59="50h a 74h","0,20",IF(G59="75h a 99h","0,30",IF(G59="100h o més hores","0,40","0,00")))))</f>
        <v>0,00</v>
      </c>
      <c r="K59" s="70"/>
      <c r="L59" s="119"/>
      <c r="M59" s="118" t="s">
        <v>26</v>
      </c>
      <c r="O59" s="129" t="s">
        <v>28</v>
      </c>
    </row>
    <row r="60" spans="1:26" x14ac:dyDescent="0.2">
      <c r="A60" s="67"/>
      <c r="B60" s="130"/>
      <c r="C60" s="130"/>
      <c r="D60" s="130"/>
      <c r="E60" s="131"/>
      <c r="F60" s="132"/>
      <c r="G60" s="68"/>
      <c r="J60" s="69" t="str">
        <f t="shared" si="2"/>
        <v>0,00</v>
      </c>
      <c r="K60" s="70"/>
      <c r="M60" s="118" t="s">
        <v>27</v>
      </c>
      <c r="O60" s="129" t="s">
        <v>29</v>
      </c>
    </row>
    <row r="61" spans="1:26" x14ac:dyDescent="0.2">
      <c r="A61" s="67"/>
      <c r="B61" s="130"/>
      <c r="C61" s="130"/>
      <c r="D61" s="130"/>
      <c r="E61" s="131"/>
      <c r="F61" s="132"/>
      <c r="G61" s="68"/>
      <c r="J61" s="69" t="str">
        <f t="shared" si="2"/>
        <v>0,00</v>
      </c>
      <c r="K61" s="70"/>
      <c r="M61" s="118" t="s">
        <v>28</v>
      </c>
      <c r="O61" s="129" t="s">
        <v>60</v>
      </c>
    </row>
    <row r="62" spans="1:26" x14ac:dyDescent="0.2">
      <c r="A62" s="67"/>
      <c r="B62" s="130"/>
      <c r="C62" s="130"/>
      <c r="D62" s="130"/>
      <c r="E62" s="131"/>
      <c r="F62" s="132"/>
      <c r="G62" s="68"/>
      <c r="J62" s="69" t="str">
        <f t="shared" si="2"/>
        <v>0,00</v>
      </c>
      <c r="K62" s="70"/>
      <c r="M62" s="118" t="s">
        <v>29</v>
      </c>
      <c r="O62" s="129"/>
    </row>
    <row r="63" spans="1:26" x14ac:dyDescent="0.2">
      <c r="A63" s="67"/>
      <c r="B63" s="130"/>
      <c r="C63" s="130"/>
      <c r="D63" s="130"/>
      <c r="E63" s="131"/>
      <c r="F63" s="132"/>
      <c r="G63" s="68"/>
      <c r="J63" s="69" t="str">
        <f t="shared" si="2"/>
        <v>0,00</v>
      </c>
      <c r="K63" s="70"/>
      <c r="M63" s="118" t="s">
        <v>53</v>
      </c>
      <c r="O63" s="129"/>
    </row>
    <row r="64" spans="1:26" x14ac:dyDescent="0.2">
      <c r="A64" s="67"/>
      <c r="B64" s="130"/>
      <c r="C64" s="130"/>
      <c r="D64" s="130"/>
      <c r="E64" s="131"/>
      <c r="F64" s="132"/>
      <c r="G64" s="68"/>
      <c r="J64" s="69" t="str">
        <f t="shared" si="2"/>
        <v>0,00</v>
      </c>
      <c r="K64" s="70"/>
      <c r="O64" s="129"/>
    </row>
    <row r="65" spans="1:15" x14ac:dyDescent="0.2">
      <c r="A65" s="67"/>
      <c r="B65" s="130"/>
      <c r="C65" s="130"/>
      <c r="D65" s="130"/>
      <c r="E65" s="131"/>
      <c r="F65" s="132"/>
      <c r="G65" s="68"/>
      <c r="J65" s="69" t="str">
        <f t="shared" si="2"/>
        <v>0,00</v>
      </c>
      <c r="K65" s="70"/>
      <c r="O65" s="129" t="s">
        <v>64</v>
      </c>
    </row>
    <row r="66" spans="1:15" x14ac:dyDescent="0.2">
      <c r="A66" s="67"/>
      <c r="B66" s="130"/>
      <c r="C66" s="130"/>
      <c r="D66" s="130"/>
      <c r="E66" s="131"/>
      <c r="F66" s="132"/>
      <c r="G66" s="68"/>
      <c r="J66" s="69" t="str">
        <f t="shared" si="2"/>
        <v>0,00</v>
      </c>
      <c r="K66" s="70"/>
      <c r="O66" s="129" t="s">
        <v>65</v>
      </c>
    </row>
    <row r="67" spans="1:15" x14ac:dyDescent="0.2">
      <c r="A67" s="67"/>
      <c r="B67" s="130"/>
      <c r="C67" s="130"/>
      <c r="D67" s="130"/>
      <c r="E67" s="131"/>
      <c r="F67" s="132"/>
      <c r="G67" s="68"/>
      <c r="J67" s="69" t="str">
        <f t="shared" si="2"/>
        <v>0,00</v>
      </c>
      <c r="K67" s="70"/>
    </row>
    <row r="68" spans="1:15" x14ac:dyDescent="0.2">
      <c r="A68" s="67"/>
      <c r="B68" s="130"/>
      <c r="C68" s="130"/>
      <c r="D68" s="130"/>
      <c r="E68" s="131"/>
      <c r="F68" s="132"/>
      <c r="G68" s="68"/>
      <c r="J68" s="69" t="str">
        <f t="shared" si="2"/>
        <v>0,00</v>
      </c>
      <c r="K68" s="70"/>
    </row>
    <row r="69" spans="1:15" x14ac:dyDescent="0.2">
      <c r="A69" s="67"/>
      <c r="B69" s="130"/>
      <c r="C69" s="130"/>
      <c r="D69" s="130"/>
      <c r="E69" s="131"/>
      <c r="F69" s="132"/>
      <c r="G69" s="68"/>
      <c r="J69" s="69" t="str">
        <f t="shared" si="2"/>
        <v>0,00</v>
      </c>
      <c r="K69" s="70"/>
    </row>
    <row r="70" spans="1:15" ht="15" customHeight="1" x14ac:dyDescent="0.2">
      <c r="A70" s="67"/>
      <c r="B70" s="130"/>
      <c r="C70" s="130"/>
      <c r="D70" s="130"/>
      <c r="E70" s="131"/>
      <c r="F70" s="132"/>
      <c r="G70" s="68"/>
      <c r="J70" s="69" t="str">
        <f t="shared" si="2"/>
        <v>0,00</v>
      </c>
      <c r="K70" s="70"/>
    </row>
    <row r="71" spans="1:15" ht="15" customHeight="1" x14ac:dyDescent="0.2">
      <c r="A71" s="67"/>
      <c r="B71" s="130"/>
      <c r="C71" s="130"/>
      <c r="D71" s="130"/>
      <c r="E71" s="131"/>
      <c r="F71" s="132"/>
      <c r="G71" s="68"/>
      <c r="J71" s="69" t="str">
        <f t="shared" si="2"/>
        <v>0,00</v>
      </c>
      <c r="K71" s="70"/>
    </row>
    <row r="72" spans="1:15" ht="15" customHeight="1" x14ac:dyDescent="0.2">
      <c r="A72" s="67"/>
      <c r="B72" s="130"/>
      <c r="C72" s="130"/>
      <c r="D72" s="130"/>
      <c r="E72" s="131"/>
      <c r="F72" s="132"/>
      <c r="G72" s="68"/>
      <c r="J72" s="69" t="str">
        <f t="shared" si="2"/>
        <v>0,00</v>
      </c>
      <c r="K72" s="70"/>
    </row>
    <row r="73" spans="1:15" ht="15" customHeight="1" x14ac:dyDescent="0.2">
      <c r="A73" s="67"/>
      <c r="B73" s="130"/>
      <c r="C73" s="130"/>
      <c r="D73" s="130"/>
      <c r="E73" s="131"/>
      <c r="F73" s="132"/>
      <c r="G73" s="68"/>
      <c r="J73" s="69" t="str">
        <f t="shared" si="2"/>
        <v>0,00</v>
      </c>
      <c r="K73" s="70"/>
    </row>
    <row r="74" spans="1:15" ht="15" customHeight="1" x14ac:dyDescent="0.2">
      <c r="A74" s="67"/>
      <c r="B74" s="130"/>
      <c r="C74" s="130"/>
      <c r="D74" s="130"/>
      <c r="E74" s="131"/>
      <c r="F74" s="132"/>
      <c r="G74" s="68"/>
      <c r="J74" s="69" t="str">
        <f t="shared" si="2"/>
        <v>0,00</v>
      </c>
      <c r="K74" s="70"/>
      <c r="L74" s="119"/>
    </row>
    <row r="75" spans="1:15" ht="15" customHeight="1" x14ac:dyDescent="0.2">
      <c r="A75" s="67"/>
      <c r="B75" s="130"/>
      <c r="C75" s="130"/>
      <c r="D75" s="130"/>
      <c r="E75" s="131"/>
      <c r="F75" s="132"/>
      <c r="G75" s="68"/>
      <c r="J75" s="69" t="str">
        <f t="shared" si="2"/>
        <v>0,00</v>
      </c>
      <c r="K75" s="70"/>
    </row>
    <row r="76" spans="1:15" ht="15" customHeight="1" thickBot="1" x14ac:dyDescent="0.25">
      <c r="A76" s="67"/>
      <c r="B76" s="130"/>
      <c r="C76" s="130"/>
      <c r="D76" s="130"/>
      <c r="E76" s="131"/>
      <c r="F76" s="132"/>
      <c r="G76" s="68"/>
      <c r="J76" s="69" t="str">
        <f t="shared" si="2"/>
        <v>0,00</v>
      </c>
      <c r="K76" s="70"/>
    </row>
    <row r="77" spans="1:15" ht="15" customHeight="1" x14ac:dyDescent="0.2">
      <c r="A77" s="117"/>
      <c r="B77" s="61"/>
      <c r="G77" s="175" t="s">
        <v>30</v>
      </c>
      <c r="H77" s="175"/>
      <c r="I77" s="175"/>
      <c r="J77" s="121">
        <f>IF((J58+J59+J60+J61+J62+J63+J64+J65+J66+J67+J68+J69+J70+J71+J72+J73+J74+J75+J76)&gt;3,"3,00",(J58+J59+J60+J61+J62+J63+J64+J65+J66+J67+J68+J69+J70+J71+J72+J73+J74+J75+J76))</f>
        <v>0</v>
      </c>
      <c r="K77" s="122"/>
    </row>
    <row r="78" spans="1:15" ht="13.5" thickBot="1" x14ac:dyDescent="0.25">
      <c r="B78" s="137" t="s">
        <v>71</v>
      </c>
      <c r="C78" s="138"/>
      <c r="D78" s="138"/>
      <c r="E78" s="138"/>
      <c r="F78" s="138"/>
      <c r="G78" s="138"/>
      <c r="H78" s="138"/>
      <c r="I78" s="138"/>
      <c r="J78" s="138"/>
      <c r="K78" s="139"/>
      <c r="O78" s="118" t="s">
        <v>22</v>
      </c>
    </row>
    <row r="79" spans="1:15" ht="34.5" thickBot="1" x14ac:dyDescent="0.25">
      <c r="A79" s="63" t="s">
        <v>8</v>
      </c>
      <c r="B79" s="140" t="s">
        <v>61</v>
      </c>
      <c r="C79" s="140"/>
      <c r="D79" s="140"/>
      <c r="E79" s="141" t="s">
        <v>62</v>
      </c>
      <c r="F79" s="142"/>
      <c r="G79" s="64" t="s">
        <v>63</v>
      </c>
      <c r="H79" s="65"/>
      <c r="J79" s="66" t="s">
        <v>17</v>
      </c>
      <c r="K79" s="154" t="s">
        <v>18</v>
      </c>
    </row>
    <row r="80" spans="1:15" ht="15" x14ac:dyDescent="0.2">
      <c r="A80" s="67"/>
      <c r="B80" s="156"/>
      <c r="C80" s="157"/>
      <c r="D80" s="158"/>
      <c r="E80" s="131"/>
      <c r="F80" s="132"/>
      <c r="G80" s="68"/>
      <c r="J80" s="69" t="str">
        <f>IF(G80="Titulació acadèmica de nivell superior","1,00","0,00")</f>
        <v>0,00</v>
      </c>
      <c r="K80" s="155"/>
    </row>
    <row r="81" spans="1:22" x14ac:dyDescent="0.2">
      <c r="A81" s="67"/>
      <c r="B81" s="159"/>
      <c r="C81" s="131"/>
      <c r="D81" s="132"/>
      <c r="E81" s="159"/>
      <c r="F81" s="132"/>
      <c r="G81" s="68"/>
      <c r="J81" s="69" t="str">
        <f t="shared" ref="J81:J86" si="3">IF(G81="Titulació acadèmica de nivell superior","1,00","0,00")</f>
        <v>0,00</v>
      </c>
      <c r="K81" s="70"/>
      <c r="L81" s="119"/>
      <c r="M81" s="118" t="s">
        <v>54</v>
      </c>
    </row>
    <row r="82" spans="1:22" x14ac:dyDescent="0.2">
      <c r="A82" s="67"/>
      <c r="B82" s="159"/>
      <c r="C82" s="131"/>
      <c r="D82" s="132"/>
      <c r="E82" s="159"/>
      <c r="F82" s="132"/>
      <c r="G82" s="68"/>
      <c r="J82" s="69" t="str">
        <f t="shared" si="3"/>
        <v>0,00</v>
      </c>
      <c r="K82" s="70"/>
      <c r="M82" s="118" t="s">
        <v>55</v>
      </c>
    </row>
    <row r="83" spans="1:22" x14ac:dyDescent="0.2">
      <c r="A83" s="67"/>
      <c r="B83" s="159"/>
      <c r="C83" s="131"/>
      <c r="D83" s="132"/>
      <c r="E83" s="159"/>
      <c r="F83" s="132"/>
      <c r="G83" s="68"/>
      <c r="J83" s="69" t="str">
        <f t="shared" si="3"/>
        <v>0,00</v>
      </c>
      <c r="K83" s="70"/>
    </row>
    <row r="84" spans="1:22" x14ac:dyDescent="0.2">
      <c r="A84" s="67"/>
      <c r="B84" s="159"/>
      <c r="C84" s="131"/>
      <c r="D84" s="132"/>
      <c r="E84" s="159"/>
      <c r="F84" s="132"/>
      <c r="G84" s="68"/>
      <c r="J84" s="69" t="str">
        <f t="shared" si="3"/>
        <v>0,00</v>
      </c>
      <c r="K84" s="70"/>
    </row>
    <row r="85" spans="1:22" x14ac:dyDescent="0.2">
      <c r="A85" s="67"/>
      <c r="B85" s="130"/>
      <c r="C85" s="130"/>
      <c r="D85" s="130"/>
      <c r="E85" s="159"/>
      <c r="F85" s="132"/>
      <c r="G85" s="68"/>
      <c r="J85" s="69" t="str">
        <f t="shared" si="3"/>
        <v>0,00</v>
      </c>
      <c r="K85" s="70"/>
    </row>
    <row r="86" spans="1:22" ht="13.5" thickBot="1" x14ac:dyDescent="0.25">
      <c r="A86" s="67"/>
      <c r="B86" s="130"/>
      <c r="C86" s="130"/>
      <c r="D86" s="130"/>
      <c r="E86" s="71"/>
      <c r="F86" s="72"/>
      <c r="G86" s="68"/>
      <c r="J86" s="69" t="str">
        <f t="shared" si="3"/>
        <v>0,00</v>
      </c>
      <c r="K86" s="70"/>
    </row>
    <row r="87" spans="1:22" ht="15" customHeight="1" thickBot="1" x14ac:dyDescent="0.25">
      <c r="B87" s="61"/>
      <c r="G87" s="179" t="s">
        <v>30</v>
      </c>
      <c r="H87" s="179"/>
      <c r="I87" s="179"/>
      <c r="J87" s="121">
        <f>IF((J80+J81+J82+J83+J84+J85+J86)&gt;2,"2,00",(J80+J81+J82+J83+J84+J85+J86))</f>
        <v>0</v>
      </c>
      <c r="K87" s="62"/>
    </row>
    <row r="88" spans="1:22" ht="13.5" thickBot="1" x14ac:dyDescent="0.25">
      <c r="B88" s="137" t="s">
        <v>77</v>
      </c>
      <c r="C88" s="138"/>
      <c r="D88" s="138"/>
      <c r="E88" s="138"/>
      <c r="F88" s="138"/>
      <c r="G88" s="138"/>
      <c r="H88" s="138"/>
      <c r="I88" s="138"/>
      <c r="J88" s="138"/>
      <c r="K88" s="139"/>
      <c r="O88" s="118" t="s">
        <v>22</v>
      </c>
    </row>
    <row r="89" spans="1:22" ht="34.5" thickBot="1" x14ac:dyDescent="0.25">
      <c r="A89" s="63" t="s">
        <v>8</v>
      </c>
      <c r="B89" s="140" t="s">
        <v>61</v>
      </c>
      <c r="C89" s="140"/>
      <c r="D89" s="140"/>
      <c r="E89" s="141" t="s">
        <v>62</v>
      </c>
      <c r="F89" s="142"/>
      <c r="G89" s="64" t="s">
        <v>63</v>
      </c>
      <c r="H89" s="65"/>
      <c r="J89" s="66" t="s">
        <v>17</v>
      </c>
      <c r="K89" s="154" t="s">
        <v>18</v>
      </c>
    </row>
    <row r="90" spans="1:22" ht="15" x14ac:dyDescent="0.2">
      <c r="A90" s="67"/>
      <c r="B90" s="156"/>
      <c r="C90" s="157"/>
      <c r="D90" s="158"/>
      <c r="E90" s="131"/>
      <c r="F90" s="132"/>
      <c r="G90" s="68"/>
      <c r="J90" s="69" t="str">
        <f>IF(G90="Màsters entre 60 i 120 ects","2,00",IF(G90="Cursos de Post-grau entre 30 i 60 etcs","1,00","0,00"))</f>
        <v>0,00</v>
      </c>
      <c r="K90" s="155"/>
      <c r="V90" s="2" t="s">
        <v>78</v>
      </c>
    </row>
    <row r="91" spans="1:22" x14ac:dyDescent="0.2">
      <c r="A91" s="67"/>
      <c r="B91" s="159"/>
      <c r="C91" s="131"/>
      <c r="D91" s="132"/>
      <c r="E91" s="159"/>
      <c r="F91" s="132"/>
      <c r="G91" s="68"/>
      <c r="J91" s="69" t="str">
        <f t="shared" ref="J91:J93" si="4">IF(G91="Màsters entre 60 i 120 ects","2,00",IF(G91="Cursos de Post-grau entre 30 i 60 etcs","1,00","0,00"))</f>
        <v>0,00</v>
      </c>
      <c r="K91" s="70"/>
      <c r="L91" s="119"/>
      <c r="M91" s="118" t="s">
        <v>54</v>
      </c>
    </row>
    <row r="92" spans="1:22" x14ac:dyDescent="0.2">
      <c r="A92" s="67"/>
      <c r="B92" s="130"/>
      <c r="C92" s="130"/>
      <c r="D92" s="130"/>
      <c r="E92" s="159"/>
      <c r="F92" s="132"/>
      <c r="G92" s="68"/>
      <c r="J92" s="69" t="str">
        <f t="shared" si="4"/>
        <v>0,00</v>
      </c>
      <c r="K92" s="70"/>
      <c r="M92" s="118" t="s">
        <v>55</v>
      </c>
    </row>
    <row r="93" spans="1:22" ht="13.5" thickBot="1" x14ac:dyDescent="0.25">
      <c r="A93" s="67"/>
      <c r="B93" s="130"/>
      <c r="C93" s="130"/>
      <c r="D93" s="130"/>
      <c r="E93" s="159"/>
      <c r="F93" s="132"/>
      <c r="G93" s="68"/>
      <c r="J93" s="69" t="str">
        <f t="shared" si="4"/>
        <v>0,00</v>
      </c>
      <c r="K93" s="70"/>
    </row>
    <row r="94" spans="1:22" ht="15" customHeight="1" thickBot="1" x14ac:dyDescent="0.25">
      <c r="B94" s="61"/>
      <c r="G94" s="179" t="s">
        <v>30</v>
      </c>
      <c r="H94" s="179"/>
      <c r="I94" s="179"/>
      <c r="J94" s="48">
        <f>IF((J90+J91+J92+J93)&gt;2,"2,00",(J90+J91+J92+J93))</f>
        <v>0</v>
      </c>
      <c r="K94" s="62"/>
    </row>
    <row r="95" spans="1:22" ht="15" customHeight="1" thickBot="1" x14ac:dyDescent="0.25">
      <c r="A95" s="177"/>
      <c r="B95" s="177"/>
      <c r="C95" s="177"/>
      <c r="D95" s="177"/>
      <c r="E95" s="177"/>
      <c r="F95" s="178"/>
      <c r="G95" s="176" t="s">
        <v>31</v>
      </c>
      <c r="H95" s="176"/>
      <c r="I95" s="176"/>
      <c r="J95" s="123">
        <f>IF((J77+J87+J94)&gt;7,"7,00",(J77+J87+J94))</f>
        <v>0</v>
      </c>
      <c r="K95" s="124"/>
    </row>
    <row r="96" spans="1:22" ht="15" hidden="1" customHeight="1" x14ac:dyDescent="0.2">
      <c r="B96" s="160" t="s">
        <v>33</v>
      </c>
      <c r="C96" s="161"/>
      <c r="G96" s="53"/>
      <c r="H96" s="53"/>
      <c r="I96" s="53"/>
      <c r="J96" s="51"/>
      <c r="K96" s="73"/>
      <c r="M96" s="118" t="s">
        <v>32</v>
      </c>
    </row>
    <row r="97" spans="1:17" ht="15" hidden="1" customHeight="1" x14ac:dyDescent="0.2">
      <c r="A97" s="28"/>
      <c r="B97" s="159" t="s">
        <v>34</v>
      </c>
      <c r="C97" s="132"/>
      <c r="D97" s="159" t="s">
        <v>35</v>
      </c>
      <c r="E97" s="132"/>
      <c r="F97" s="34"/>
      <c r="G97" s="1"/>
      <c r="H97" s="53"/>
      <c r="I97" s="53"/>
      <c r="J97" s="69" t="s">
        <v>17</v>
      </c>
      <c r="K97" s="74" t="s">
        <v>18</v>
      </c>
    </row>
    <row r="98" spans="1:17" ht="15" hidden="1" customHeight="1" x14ac:dyDescent="0.2">
      <c r="A98" s="28"/>
      <c r="B98" s="159"/>
      <c r="C98" s="132"/>
      <c r="D98" s="159"/>
      <c r="E98" s="132"/>
      <c r="F98" s="34"/>
      <c r="G98" s="1"/>
      <c r="H98" s="53"/>
      <c r="I98" s="53"/>
      <c r="J98" s="75" t="str">
        <f>IF(B98="Master oficial","1,00",IF(B98="Graduat","0,75","0,00"))</f>
        <v>0,00</v>
      </c>
      <c r="K98" s="76"/>
    </row>
    <row r="99" spans="1:17" ht="12.75" hidden="1" customHeight="1" x14ac:dyDescent="0.2">
      <c r="A99" s="28"/>
      <c r="B99" s="159"/>
      <c r="C99" s="132"/>
      <c r="D99" s="159"/>
      <c r="E99" s="132"/>
      <c r="F99" s="34"/>
      <c r="G99" s="1"/>
      <c r="H99" s="53"/>
      <c r="I99" s="53"/>
      <c r="J99" s="75" t="str">
        <f t="shared" ref="J99:J100" si="5">IF(B99="Master oficial","1,00",IF(B99="Graduat","0,75","0,00"))</f>
        <v>0,00</v>
      </c>
      <c r="K99" s="76"/>
    </row>
    <row r="100" spans="1:17" ht="12.75" hidden="1" customHeight="1" x14ac:dyDescent="0.2">
      <c r="A100" s="28"/>
      <c r="B100" s="159"/>
      <c r="C100" s="132"/>
      <c r="D100" s="159"/>
      <c r="E100" s="132"/>
      <c r="F100" s="34"/>
      <c r="G100" s="1"/>
      <c r="H100" s="53"/>
      <c r="I100" s="53"/>
      <c r="J100" s="75" t="str">
        <f t="shared" si="5"/>
        <v>0,00</v>
      </c>
      <c r="K100" s="76"/>
    </row>
    <row r="101" spans="1:17" ht="13.5" hidden="1" customHeight="1" thickBot="1" x14ac:dyDescent="0.25">
      <c r="B101" s="61"/>
      <c r="G101" s="163" t="s">
        <v>36</v>
      </c>
      <c r="H101" s="164"/>
      <c r="I101" s="165"/>
      <c r="J101" s="77">
        <f>IF((J98+J99+J100)&gt;2,"2,00",(J98+J99+J100))</f>
        <v>0</v>
      </c>
      <c r="K101" s="76"/>
    </row>
    <row r="102" spans="1:17" ht="13.5" thickBot="1" x14ac:dyDescent="0.25">
      <c r="B102" s="160" t="s">
        <v>73</v>
      </c>
      <c r="C102" s="161"/>
      <c r="D102" s="78"/>
      <c r="E102" s="79"/>
      <c r="G102" s="80"/>
      <c r="H102" s="81"/>
      <c r="J102" s="82"/>
      <c r="K102" s="60"/>
    </row>
    <row r="103" spans="1:17" ht="31.5" customHeight="1" thickBot="1" x14ac:dyDescent="0.25">
      <c r="A103" s="19" t="s">
        <v>8</v>
      </c>
      <c r="B103" s="162" t="s">
        <v>37</v>
      </c>
      <c r="C103" s="142"/>
      <c r="D103" s="83"/>
      <c r="E103" s="83"/>
      <c r="F103" s="83"/>
      <c r="G103" s="84"/>
      <c r="H103" s="85"/>
      <c r="I103" s="86"/>
      <c r="J103" s="87" t="s">
        <v>17</v>
      </c>
      <c r="K103" s="88" t="s">
        <v>18</v>
      </c>
      <c r="L103" s="120"/>
      <c r="N103" s="120"/>
    </row>
    <row r="104" spans="1:17" ht="15" customHeight="1" thickBot="1" x14ac:dyDescent="0.25">
      <c r="A104" s="28"/>
      <c r="B104" s="159"/>
      <c r="C104" s="132"/>
      <c r="G104" s="163" t="s">
        <v>38</v>
      </c>
      <c r="H104" s="164"/>
      <c r="I104" s="165"/>
      <c r="J104" s="127" t="str">
        <f>IF(B104="Nivell Elemental/B1","0,50",IF(B104="Nivell Mitjà/C1","1,00",IF(B104="Nivell Superior/C2","1,50","0,00")))</f>
        <v>0,00</v>
      </c>
      <c r="K104" s="128"/>
      <c r="L104" s="120"/>
      <c r="M104" s="118" t="s">
        <v>58</v>
      </c>
      <c r="N104" s="120"/>
    </row>
    <row r="105" spans="1:17" ht="15" customHeight="1" x14ac:dyDescent="0.2">
      <c r="A105" s="89"/>
      <c r="B105" s="71"/>
      <c r="C105" s="90"/>
      <c r="G105" s="53"/>
      <c r="H105" s="53"/>
      <c r="I105" s="53"/>
      <c r="J105" s="51"/>
      <c r="K105" s="91"/>
      <c r="L105" s="120"/>
      <c r="M105" s="118" t="s">
        <v>39</v>
      </c>
      <c r="N105" s="120"/>
    </row>
    <row r="106" spans="1:17" ht="15" customHeight="1" thickBot="1" x14ac:dyDescent="0.25">
      <c r="A106" s="2"/>
      <c r="B106" s="197" t="s">
        <v>72</v>
      </c>
      <c r="C106" s="197"/>
      <c r="D106" s="78"/>
      <c r="E106" s="79"/>
      <c r="G106" s="80"/>
      <c r="H106" s="81"/>
      <c r="J106" s="186" t="s">
        <v>17</v>
      </c>
      <c r="K106" s="188" t="s">
        <v>18</v>
      </c>
      <c r="M106" s="118" t="s">
        <v>40</v>
      </c>
      <c r="N106" s="120"/>
    </row>
    <row r="107" spans="1:17" s="2" customFormat="1" ht="15" customHeight="1" thickBot="1" x14ac:dyDescent="0.25">
      <c r="A107" s="63" t="s">
        <v>8</v>
      </c>
      <c r="B107" s="190"/>
      <c r="C107" s="191"/>
      <c r="D107" s="92"/>
      <c r="E107" s="92"/>
      <c r="F107" s="92"/>
      <c r="G107" s="92"/>
      <c r="H107" s="92"/>
      <c r="I107" s="92"/>
      <c r="J107" s="187"/>
      <c r="K107" s="189"/>
      <c r="L107" s="118"/>
      <c r="M107" s="118"/>
      <c r="N107" s="118"/>
      <c r="O107" s="118"/>
      <c r="P107" s="118"/>
      <c r="Q107" s="1"/>
    </row>
    <row r="108" spans="1:17" s="2" customFormat="1" ht="21.75" customHeight="1" x14ac:dyDescent="0.2">
      <c r="A108" s="93"/>
      <c r="B108" s="34"/>
      <c r="C108" s="34"/>
      <c r="D108" s="92"/>
      <c r="E108" s="92"/>
      <c r="F108" s="92"/>
      <c r="G108" s="92"/>
      <c r="H108" s="92"/>
      <c r="I108" s="92"/>
      <c r="J108" s="69" t="str">
        <f>IF(C108="A2","0,25",IF(C108="B1","0,65",IF(C108="B2","0,75",IF(C108="C1","1,10",IF(C108="C2","1,50","0,00")))))</f>
        <v>0,00</v>
      </c>
      <c r="K108" s="70"/>
      <c r="L108" s="118"/>
      <c r="M108" s="118"/>
      <c r="N108" s="118" t="s">
        <v>41</v>
      </c>
      <c r="O108" s="118"/>
      <c r="P108" s="118"/>
      <c r="Q108" s="1"/>
    </row>
    <row r="109" spans="1:17" s="2" customFormat="1" ht="21.75" customHeight="1" x14ac:dyDescent="0.2">
      <c r="A109" s="93"/>
      <c r="B109" s="34"/>
      <c r="C109" s="34"/>
      <c r="D109" s="92"/>
      <c r="E109" s="92"/>
      <c r="F109" s="92"/>
      <c r="G109" s="92"/>
      <c r="H109" s="92"/>
      <c r="I109" s="92"/>
      <c r="J109" s="69" t="str">
        <f t="shared" ref="J109:J112" si="6">IF(C109="A2","0,25",IF(C109="B1","0,65",IF(C109="B2","0,75",IF(C109="C1","1,10",IF(C109="C2","1,50","0,00")))))</f>
        <v>0,00</v>
      </c>
      <c r="K109" s="70"/>
      <c r="L109" s="118"/>
      <c r="M109" s="118"/>
      <c r="N109" s="118" t="s">
        <v>42</v>
      </c>
      <c r="O109" s="118"/>
      <c r="P109" s="118"/>
      <c r="Q109" s="1"/>
    </row>
    <row r="110" spans="1:17" s="2" customFormat="1" ht="17.25" customHeight="1" x14ac:dyDescent="0.2">
      <c r="A110" s="116"/>
      <c r="B110" s="34"/>
      <c r="C110" s="34"/>
      <c r="D110" s="92"/>
      <c r="E110" s="92"/>
      <c r="F110" s="92"/>
      <c r="G110" s="92"/>
      <c r="H110" s="92"/>
      <c r="I110" s="92"/>
      <c r="J110" s="69" t="str">
        <f t="shared" si="6"/>
        <v>0,00</v>
      </c>
      <c r="K110" s="70"/>
      <c r="L110" s="118"/>
      <c r="M110" s="118"/>
      <c r="N110" s="118" t="s">
        <v>43</v>
      </c>
      <c r="O110" s="118"/>
      <c r="P110" s="118"/>
      <c r="Q110" s="1"/>
    </row>
    <row r="111" spans="1:17" s="2" customFormat="1" ht="17.25" customHeight="1" x14ac:dyDescent="0.2">
      <c r="A111" s="116"/>
      <c r="B111" s="34"/>
      <c r="C111" s="34"/>
      <c r="D111" s="92"/>
      <c r="E111" s="92"/>
      <c r="F111" s="92"/>
      <c r="G111" s="92"/>
      <c r="H111" s="92"/>
      <c r="I111" s="92"/>
      <c r="J111" s="69" t="str">
        <f t="shared" si="6"/>
        <v>0,00</v>
      </c>
      <c r="K111" s="70"/>
      <c r="L111" s="118"/>
      <c r="M111" s="118"/>
      <c r="N111" s="118" t="s">
        <v>44</v>
      </c>
      <c r="O111" s="118"/>
      <c r="P111" s="118"/>
      <c r="Q111" s="1"/>
    </row>
    <row r="112" spans="1:17" s="2" customFormat="1" ht="17.25" customHeight="1" thickBot="1" x14ac:dyDescent="0.25">
      <c r="A112" s="116"/>
      <c r="B112" s="34"/>
      <c r="C112" s="34"/>
      <c r="D112" s="92"/>
      <c r="E112" s="92"/>
      <c r="F112" s="92"/>
      <c r="G112" s="92"/>
      <c r="H112" s="92"/>
      <c r="I112" s="92"/>
      <c r="J112" s="69" t="str">
        <f t="shared" si="6"/>
        <v>0,00</v>
      </c>
      <c r="K112" s="70"/>
      <c r="L112" s="118"/>
      <c r="M112" s="118"/>
      <c r="N112" s="118" t="s">
        <v>45</v>
      </c>
      <c r="O112" s="118"/>
      <c r="P112" s="118"/>
      <c r="Q112" s="1"/>
    </row>
    <row r="113" spans="1:17" s="2" customFormat="1" ht="17.25" customHeight="1" thickBot="1" x14ac:dyDescent="0.25">
      <c r="A113" s="1"/>
      <c r="B113" s="1"/>
      <c r="C113" s="1"/>
      <c r="D113" s="92"/>
      <c r="E113" s="92"/>
      <c r="F113" s="92"/>
      <c r="G113" s="179" t="s">
        <v>46</v>
      </c>
      <c r="H113" s="179"/>
      <c r="I113" s="179"/>
      <c r="J113" s="125">
        <f>IF((J108+J109+J110+J111+J112)&gt;1,1,J108+J109+J110+J111+J112)</f>
        <v>0</v>
      </c>
      <c r="K113" s="126"/>
      <c r="L113" s="118"/>
      <c r="M113" s="118"/>
      <c r="N113" s="118"/>
      <c r="O113" s="118"/>
      <c r="P113" s="118"/>
      <c r="Q113" s="1"/>
    </row>
    <row r="114" spans="1:17" ht="13.5" thickBot="1" x14ac:dyDescent="0.25">
      <c r="A114" s="2"/>
      <c r="B114" s="92"/>
      <c r="C114" s="92"/>
      <c r="D114" s="92"/>
      <c r="E114" s="92"/>
      <c r="F114" s="92"/>
      <c r="G114" s="53"/>
      <c r="H114" s="53"/>
      <c r="I114" s="53"/>
      <c r="J114" s="51"/>
      <c r="K114" s="94"/>
    </row>
    <row r="115" spans="1:17" ht="13.5" customHeight="1" thickBot="1" x14ac:dyDescent="0.25">
      <c r="F115" s="192" t="s">
        <v>47</v>
      </c>
      <c r="G115" s="193"/>
      <c r="H115" s="193"/>
      <c r="I115" s="194"/>
      <c r="J115" s="195">
        <f>J49+J52+J95+J104+J113</f>
        <v>0</v>
      </c>
      <c r="K115" s="196"/>
    </row>
    <row r="116" spans="1:17" x14ac:dyDescent="0.2">
      <c r="B116" s="92"/>
      <c r="C116" s="92"/>
      <c r="D116" s="92"/>
      <c r="E116" s="92"/>
      <c r="F116" s="92"/>
      <c r="G116" s="92"/>
      <c r="H116" s="92"/>
      <c r="I116" s="92"/>
      <c r="J116" s="92"/>
      <c r="K116" s="95"/>
    </row>
    <row r="117" spans="1:17" ht="3" customHeight="1" x14ac:dyDescent="0.2">
      <c r="B117" s="92"/>
      <c r="C117" s="92"/>
      <c r="D117" s="92"/>
      <c r="E117" s="92"/>
      <c r="F117" s="92"/>
      <c r="G117" s="92"/>
      <c r="H117" s="92"/>
      <c r="I117" s="92"/>
      <c r="J117" s="92"/>
      <c r="K117" s="95"/>
    </row>
    <row r="118" spans="1:17" ht="12.75" customHeight="1" thickBot="1" x14ac:dyDescent="0.25">
      <c r="B118" s="92"/>
      <c r="C118" s="92"/>
      <c r="D118" s="92"/>
      <c r="E118" s="92"/>
      <c r="F118" s="92"/>
      <c r="G118" s="92"/>
      <c r="H118" s="92"/>
      <c r="I118" s="92"/>
      <c r="J118" s="92"/>
      <c r="K118" s="95"/>
    </row>
    <row r="119" spans="1:17" ht="18" customHeight="1" thickBot="1" x14ac:dyDescent="0.25">
      <c r="B119" s="8" t="s">
        <v>48</v>
      </c>
      <c r="C119" s="96"/>
      <c r="D119" s="96"/>
      <c r="E119" s="96"/>
      <c r="F119" s="97"/>
      <c r="G119" s="98"/>
      <c r="H119" s="99"/>
      <c r="I119" s="99"/>
      <c r="J119" s="100"/>
      <c r="K119" s="101"/>
    </row>
    <row r="120" spans="1:17" ht="6.75" customHeight="1" x14ac:dyDescent="0.2">
      <c r="B120" s="180" t="s">
        <v>49</v>
      </c>
      <c r="C120" s="181"/>
      <c r="D120" s="181"/>
      <c r="E120" s="181"/>
      <c r="F120" s="181"/>
      <c r="G120" s="181"/>
      <c r="H120" s="181"/>
      <c r="I120" s="181"/>
      <c r="J120" s="181"/>
      <c r="K120" s="182"/>
    </row>
    <row r="121" spans="1:17" ht="18" customHeight="1" x14ac:dyDescent="0.2">
      <c r="B121" s="183"/>
      <c r="C121" s="184"/>
      <c r="D121" s="184"/>
      <c r="E121" s="184"/>
      <c r="F121" s="184"/>
      <c r="G121" s="184"/>
      <c r="H121" s="184"/>
      <c r="I121" s="184"/>
      <c r="J121" s="184"/>
      <c r="K121" s="185"/>
    </row>
    <row r="122" spans="1:17" x14ac:dyDescent="0.2">
      <c r="B122" s="183"/>
      <c r="C122" s="184"/>
      <c r="D122" s="184"/>
      <c r="E122" s="184"/>
      <c r="F122" s="184"/>
      <c r="G122" s="184"/>
      <c r="H122" s="184"/>
      <c r="I122" s="184"/>
      <c r="J122" s="184"/>
      <c r="K122" s="185"/>
    </row>
    <row r="123" spans="1:17" x14ac:dyDescent="0.2">
      <c r="B123" s="183"/>
      <c r="C123" s="184"/>
      <c r="D123" s="184"/>
      <c r="E123" s="184"/>
      <c r="F123" s="184"/>
      <c r="G123" s="184"/>
      <c r="H123" s="184"/>
      <c r="I123" s="184"/>
      <c r="J123" s="184"/>
      <c r="K123" s="185"/>
    </row>
    <row r="124" spans="1:17" x14ac:dyDescent="0.2">
      <c r="B124" s="102" t="s">
        <v>50</v>
      </c>
      <c r="C124" s="103"/>
      <c r="D124" s="104" t="s">
        <v>51</v>
      </c>
      <c r="E124" s="104"/>
      <c r="F124" s="105"/>
      <c r="G124" s="106"/>
      <c r="H124" s="106"/>
      <c r="I124" s="106"/>
      <c r="J124" s="106"/>
      <c r="K124" s="107"/>
    </row>
    <row r="125" spans="1:17" x14ac:dyDescent="0.2">
      <c r="B125" s="102"/>
      <c r="F125" s="108"/>
      <c r="G125" s="109"/>
      <c r="H125" s="109"/>
      <c r="I125" s="109"/>
      <c r="J125" s="109"/>
      <c r="K125" s="110"/>
    </row>
    <row r="126" spans="1:17" x14ac:dyDescent="0.2">
      <c r="B126" s="61"/>
      <c r="F126" s="108"/>
      <c r="G126" s="109"/>
      <c r="H126" s="109"/>
      <c r="I126" s="109"/>
      <c r="J126" s="109"/>
      <c r="K126" s="110"/>
    </row>
    <row r="127" spans="1:17" ht="13.5" thickBot="1" x14ac:dyDescent="0.25">
      <c r="B127" s="98"/>
      <c r="C127" s="56"/>
      <c r="D127" s="56"/>
      <c r="E127" s="56"/>
      <c r="F127" s="111"/>
      <c r="G127" s="112"/>
      <c r="H127" s="112"/>
      <c r="I127" s="112"/>
      <c r="J127" s="112"/>
      <c r="K127" s="113"/>
    </row>
  </sheetData>
  <sheetProtection algorithmName="SHA-512" hashValue="9wduDbfgsrj2AIAOLWhZytj2/YwyG2aHgiyGHXgMCB6HJwv2zAcsxZfmio36BLi0AmCEvx9vPISTuwLTI3A0sw==" saltValue="2YIVen18TMgL+lnsU91Anw==" spinCount="100000" sheet="1" insertRows="0" selectLockedCells="1"/>
  <dataConsolidate/>
  <mergeCells count="118">
    <mergeCell ref="B90:D90"/>
    <mergeCell ref="E90:F90"/>
    <mergeCell ref="B91:D91"/>
    <mergeCell ref="E91:F91"/>
    <mergeCell ref="B92:D92"/>
    <mergeCell ref="E92:F92"/>
    <mergeCell ref="B93:D93"/>
    <mergeCell ref="E93:F93"/>
    <mergeCell ref="G87:I87"/>
    <mergeCell ref="B120:K123"/>
    <mergeCell ref="B55:K55"/>
    <mergeCell ref="J106:J107"/>
    <mergeCell ref="K106:K107"/>
    <mergeCell ref="B107:C107"/>
    <mergeCell ref="G113:I113"/>
    <mergeCell ref="F115:I115"/>
    <mergeCell ref="J115:K115"/>
    <mergeCell ref="G101:I101"/>
    <mergeCell ref="B102:C102"/>
    <mergeCell ref="B103:C103"/>
    <mergeCell ref="B104:C104"/>
    <mergeCell ref="G104:I104"/>
    <mergeCell ref="B106:C106"/>
    <mergeCell ref="B98:C98"/>
    <mergeCell ref="D98:E98"/>
    <mergeCell ref="E81:F81"/>
    <mergeCell ref="B82:D82"/>
    <mergeCell ref="E82:F82"/>
    <mergeCell ref="B83:D83"/>
    <mergeCell ref="E83:F83"/>
    <mergeCell ref="B88:K88"/>
    <mergeCell ref="B89:D89"/>
    <mergeCell ref="E89:F89"/>
    <mergeCell ref="D99:E99"/>
    <mergeCell ref="B100:C100"/>
    <mergeCell ref="D100:E100"/>
    <mergeCell ref="B96:C96"/>
    <mergeCell ref="B97:C97"/>
    <mergeCell ref="D97:E97"/>
    <mergeCell ref="B99:C99"/>
    <mergeCell ref="G77:I77"/>
    <mergeCell ref="G95:I95"/>
    <mergeCell ref="B78:K78"/>
    <mergeCell ref="B79:D79"/>
    <mergeCell ref="E79:F79"/>
    <mergeCell ref="K79:K80"/>
    <mergeCell ref="B80:D80"/>
    <mergeCell ref="E80:F80"/>
    <mergeCell ref="A95:F95"/>
    <mergeCell ref="G94:I94"/>
    <mergeCell ref="B84:D84"/>
    <mergeCell ref="E84:F84"/>
    <mergeCell ref="B85:D85"/>
    <mergeCell ref="E85:F85"/>
    <mergeCell ref="B86:D86"/>
    <mergeCell ref="B81:D81"/>
    <mergeCell ref="K89:K90"/>
    <mergeCell ref="E69:F69"/>
    <mergeCell ref="B74:D74"/>
    <mergeCell ref="E74:F74"/>
    <mergeCell ref="B75:D75"/>
    <mergeCell ref="E75:F75"/>
    <mergeCell ref="B76:D76"/>
    <mergeCell ref="E76:F76"/>
    <mergeCell ref="B71:D71"/>
    <mergeCell ref="E71:F71"/>
    <mergeCell ref="B72:D72"/>
    <mergeCell ref="E72:F72"/>
    <mergeCell ref="B73:D73"/>
    <mergeCell ref="E73:F73"/>
    <mergeCell ref="B10:K10"/>
    <mergeCell ref="B30:K30"/>
    <mergeCell ref="A44:G44"/>
    <mergeCell ref="G45:I45"/>
    <mergeCell ref="A24:G24"/>
    <mergeCell ref="G25:I25"/>
    <mergeCell ref="G26:I26"/>
    <mergeCell ref="E70:F70"/>
    <mergeCell ref="B62:D62"/>
    <mergeCell ref="E62:F62"/>
    <mergeCell ref="B63:D63"/>
    <mergeCell ref="E63:F63"/>
    <mergeCell ref="B64:D64"/>
    <mergeCell ref="B65:D65"/>
    <mergeCell ref="B66:D66"/>
    <mergeCell ref="B67:D67"/>
    <mergeCell ref="B68:D68"/>
    <mergeCell ref="B69:D69"/>
    <mergeCell ref="B70:D70"/>
    <mergeCell ref="E64:F64"/>
    <mergeCell ref="E65:F65"/>
    <mergeCell ref="E66:F66"/>
    <mergeCell ref="E67:F67"/>
    <mergeCell ref="E68:F68"/>
    <mergeCell ref="B61:D61"/>
    <mergeCell ref="E61:F61"/>
    <mergeCell ref="G46:I46"/>
    <mergeCell ref="C49:I49"/>
    <mergeCell ref="B56:K56"/>
    <mergeCell ref="B57:D57"/>
    <mergeCell ref="E57:F57"/>
    <mergeCell ref="C2:F2"/>
    <mergeCell ref="H2:I2"/>
    <mergeCell ref="D5:E5"/>
    <mergeCell ref="D6:E6"/>
    <mergeCell ref="B9:K9"/>
    <mergeCell ref="K57:K58"/>
    <mergeCell ref="B58:D58"/>
    <mergeCell ref="E58:F58"/>
    <mergeCell ref="B60:D60"/>
    <mergeCell ref="E60:F60"/>
    <mergeCell ref="B59:D59"/>
    <mergeCell ref="E59:F59"/>
    <mergeCell ref="B50:C50"/>
    <mergeCell ref="B51:C51"/>
    <mergeCell ref="B52:C52"/>
    <mergeCell ref="G52:I52"/>
    <mergeCell ref="B53:C53"/>
  </mergeCells>
  <dataValidations count="9">
    <dataValidation type="list" showInputMessage="1" showErrorMessage="1" sqref="B98:C100" xr:uid="{00000000-0002-0000-0000-000000000000}">
      <formula1>$M$77:$M$96</formula1>
    </dataValidation>
    <dataValidation showInputMessage="1" showErrorMessage="1" sqref="G97:G100 B97:C97" xr:uid="{00000000-0002-0000-0000-000001000000}"/>
    <dataValidation type="list" allowBlank="1" showInputMessage="1" showErrorMessage="1" sqref="B105:C105" xr:uid="{00000000-0002-0000-0000-000002000000}">
      <formula1>$M$103:$M$113</formula1>
    </dataValidation>
    <dataValidation type="list" allowBlank="1" showInputMessage="1" showErrorMessage="1" sqref="B104:C104" xr:uid="{00000000-0002-0000-0000-000003000000}">
      <formula1>$M$104:$M$106</formula1>
    </dataValidation>
    <dataValidation type="list" showInputMessage="1" showErrorMessage="1" sqref="C108:C112" xr:uid="{00000000-0002-0000-0000-000004000000}">
      <formula1>$N$108:$N$112</formula1>
    </dataValidation>
    <dataValidation type="list" allowBlank="1" showInputMessage="1" showErrorMessage="1" sqref="G58:G76" xr:uid="{00000000-0002-0000-0000-000007000000}">
      <formula1>$M$59:$M$63</formula1>
    </dataValidation>
    <dataValidation type="list" showInputMessage="1" showErrorMessage="1" sqref="G90:G93" xr:uid="{00000000-0002-0000-0000-000008000000}">
      <formula1>$M$81:$M$82</formula1>
    </dataValidation>
    <dataValidation type="list" allowBlank="1" showInputMessage="1" showErrorMessage="1" sqref="B52:C53" xr:uid="{1DFD4533-C4A3-49AB-B079-918ED7DE4870}">
      <formula1>$P$48:$P$49</formula1>
    </dataValidation>
    <dataValidation type="list" showInputMessage="1" showErrorMessage="1" sqref="G80:G86" xr:uid="{7F5CBF60-7803-42B7-B78A-603EE638A915}">
      <formula1>$V$90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55" max="10" man="1"/>
  </row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R F D Z W l T d L k W l A A A A 9 g A A A B I A H A B D b 2 5 m a W c v U G F j a 2 F n Z S 5 4 b W w g o h g A K K A U A A A A A A A A A A A A A A A A A A A A A A A A A A A A h Y 9 N D o I w G E S v Q r q n P 2 D U k I + y M O 4 k M S E x b p t a o R G K o c V y N x c e y S u I U d S d y 3 n z F j P 3 6 w 2 y o a m D i + q s b k 2 K G K Y o U E a 2 B 2 3 K F P X u G C 5 R x m E r 5 E m U K h h l Y 5 P B H l J U O X d O C P H e Y x / j t i t J R C k j + 3 x T y E o 1 A n 1 k / V 8 O t b F O G K k Q h 9 1 r D I 8 w m 8 W Y L e a Y A p k g 5 N p 8 h W j c + 2 x / I K z 6 2 v W d 4 s q G 6 w L I F I G 8 P / A H U E s D B B Q A A g A I A E R Q 2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E U N l a K I p H u A 4 A A A A R A A A A E w A c A E Z v c m 1 1 b G F z L 1 N l Y 3 R p b 2 4 x L m 0 g o h g A K K A U A A A A A A A A A A A A A A A A A A A A A A A A A A A A K 0 5 N L s n M z 1 M I h t C G 1 g B Q S w E C L Q A U A A I A C A B E U N l a V N 0 u R a U A A A D 2 A A A A E g A A A A A A A A A A A A A A A A A A A A A A Q 2 9 u Z m l n L 1 B h Y 2 t h Z 2 U u e G 1 s U E s B A i 0 A F A A C A A g A R F D Z W g / K 6 a u k A A A A 6 Q A A A B M A A A A A A A A A A A A A A A A A 8 Q A A A F t D b 2 5 0 Z W 5 0 X 1 R 5 c G V z X S 5 4 b W x Q S w E C L Q A U A A I A C A B E U N l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u 3 U 9 A V m Y k S Y V V j 5 6 + 2 7 B g A A A A A C A A A A A A A Q Z g A A A A E A A C A A A A C H M C j C 1 j U g w M 1 a D 4 C I R l 6 U 7 9 / e t J h G O m x h i L D N p 4 A L t w A A A A A O g A A A A A I A A C A A A A B I 4 P I O l z x V F Z i T G B n v c l I D H 2 4 i B B n y 1 q Z F G Y K y j w N 9 P l A A A A A f l M D v o E 6 L v D 4 k F p H L w M o / t b X v / 1 0 I l x 6 8 4 p + b w s 8 j e D Y n r j 0 x T C u m d U u s P N x Z a 3 8 p J + q d F f n g g z O a J B v w / 6 x O E 3 R F v S / M Q X g U + / t + 1 L h 7 s 0 A A A A C w f F b f C m 3 D T x U a q g M 5 v t 4 I B e g g F O y N V T u F H W y y z d J p 4 v T F 1 6 b H C i U + R I A C w J q o p K E n I e W r Q O x b w 9 1 I 6 g F 6 j w 5 a < / D a t a M a s h u p > 
</file>

<file path=customXml/itemProps1.xml><?xml version="1.0" encoding="utf-8"?>
<ds:datastoreItem xmlns:ds="http://schemas.openxmlformats.org/officeDocument/2006/customXml" ds:itemID="{4C3BF1E8-C4A8-440B-9885-633D939740A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dcterms:created xsi:type="dcterms:W3CDTF">2022-05-17T11:20:39Z</dcterms:created>
  <dcterms:modified xsi:type="dcterms:W3CDTF">2025-06-26T10:04:22Z</dcterms:modified>
</cp:coreProperties>
</file>