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70" windowHeight="8595"/>
  </bookViews>
  <sheets>
    <sheet name="AUTOBAREMACIÓ" sheetId="1" r:id="rId1"/>
  </sheets>
  <definedNames>
    <definedName name="_xlnm._FilterDatabase" localSheetId="0" hidden="1">AUTOBAREMACIÓ!$A$95:$C$97</definedName>
    <definedName name="_xlnm.Print_Area" localSheetId="0">AUTOBAREMACIÓ!$A$1:$K$116</definedName>
  </definedNames>
  <calcPr calcId="125725"/>
</workbook>
</file>

<file path=xl/calcChain.xml><?xml version="1.0" encoding="utf-8"?>
<calcChain xmlns="http://schemas.openxmlformats.org/spreadsheetml/2006/main">
  <c r="J82" i="1"/>
  <c r="J81"/>
  <c r="J80"/>
  <c r="J79"/>
  <c r="J78"/>
  <c r="J77"/>
  <c r="J76"/>
  <c r="J101"/>
  <c r="J100"/>
  <c r="J99"/>
  <c r="J98"/>
  <c r="J97"/>
  <c r="J93"/>
  <c r="J72"/>
  <c r="J71"/>
  <c r="J70"/>
  <c r="J69"/>
  <c r="J68"/>
  <c r="J67"/>
  <c r="J66"/>
  <c r="J65"/>
  <c r="J64"/>
  <c r="J63"/>
  <c r="J62"/>
  <c r="J61"/>
  <c r="J60"/>
  <c r="J59"/>
  <c r="J58"/>
  <c r="J56"/>
  <c r="J55"/>
  <c r="J54"/>
  <c r="J57"/>
  <c r="J83" l="1"/>
  <c r="J102"/>
  <c r="J73"/>
  <c r="H43"/>
  <c r="H42"/>
  <c r="H41"/>
  <c r="H40"/>
  <c r="H39"/>
  <c r="H38"/>
  <c r="H37"/>
  <c r="H36"/>
  <c r="H35"/>
  <c r="H34"/>
  <c r="H33"/>
  <c r="H32"/>
  <c r="J89"/>
  <c r="J88"/>
  <c r="J87"/>
  <c r="H23"/>
  <c r="H22"/>
  <c r="H21"/>
  <c r="H20"/>
  <c r="H19"/>
  <c r="H18"/>
  <c r="H17"/>
  <c r="H16"/>
  <c r="H15"/>
  <c r="H14"/>
  <c r="H13"/>
  <c r="H12"/>
  <c r="J84" l="1"/>
  <c r="H44"/>
  <c r="I44" s="1"/>
  <c r="J44" s="1"/>
  <c r="J45" s="1"/>
  <c r="H24"/>
  <c r="I24" s="1"/>
  <c r="J24" s="1"/>
  <c r="J25" s="1"/>
  <c r="J90"/>
  <c r="J49" l="1"/>
  <c r="J104" s="1"/>
</calcChain>
</file>

<file path=xl/sharedStrings.xml><?xml version="1.0" encoding="utf-8"?>
<sst xmlns="http://schemas.openxmlformats.org/spreadsheetml/2006/main" count="111" uniqueCount="74">
  <si>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</si>
  <si>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</si>
  <si>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</si>
  <si>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</si>
  <si>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</si>
  <si>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</si>
  <si>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</si>
  <si>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</si>
  <si>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</si>
  <si>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</si>
  <si>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</si>
  <si>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</si>
  <si>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</si>
  <si>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</si>
  <si>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</si>
  <si>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</si>
  <si>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</si>
  <si>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</si>
  <si>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</si>
  <si>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</si>
  <si>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</si>
  <si>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</si>
  <si>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</si>
  <si>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</si>
  <si>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</si>
  <si>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</si>
  <si>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</si>
  <si>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</si>
  <si>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</si>
  <si>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</si>
  <si>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</si>
  <si>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TOTAL FORMACIÓ</t>
  </si>
  <si>
    <t>Graduat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</si>
  <si>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</si>
  <si>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</si>
  <si>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</si>
  <si>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</si>
  <si>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</si>
  <si>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</si>
  <si>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Mitjà/C1</t>
  </si>
  <si>
    <t>Nivell Superior/C2</t>
  </si>
  <si>
    <t>A2</t>
  </si>
  <si>
    <t>B1</t>
  </si>
  <si>
    <t>B2</t>
  </si>
  <si>
    <t>C1</t>
  </si>
  <si>
    <t>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</si>
  <si>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</si>
  <si>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</si>
  <si>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</si>
  <si>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</si>
  <si>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</si>
  <si>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</si>
  <si>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</si>
  <si>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t>100h o més hores</t>
  </si>
  <si>
    <t>TOTAL ENTITAT</t>
  </si>
  <si>
    <r>
      <t>(2)</t>
    </r>
    <r>
      <rPr>
        <i/>
        <sz val="10"/>
        <rFont val="Calibri"/>
        <family val="2"/>
      </rPr>
      <t>Contracte laboral-nomenament interí</t>
    </r>
  </si>
  <si>
    <t>Nivell Elemental/B1</t>
  </si>
  <si>
    <t>EXPERIÈNCIA LABORAL (màx. 10,00 punts)</t>
  </si>
  <si>
    <t>100 o més hores</t>
  </si>
  <si>
    <t>DENOMINACIÓ DE LA TITULACIÓ</t>
  </si>
  <si>
    <t xml:space="preserve">ENTITAT  </t>
  </si>
  <si>
    <t>TIPUS</t>
  </si>
  <si>
    <t>Màster</t>
  </si>
  <si>
    <t>Doctorat</t>
  </si>
  <si>
    <t>CAPS DE NEGOCIAT DE RECAPTACIÓ I CULTURA</t>
  </si>
  <si>
    <t>5291/2024</t>
  </si>
  <si>
    <t>Com a funcionari en el subgrup C1 en les mateixes funcions o funcions similars en l'Administració Local (0,10/mes)</t>
  </si>
  <si>
    <t>Com a funcionari en el subgrup C1 en les mateixes funcions o funcions similars en altres administracions públiques (0,05/mes)</t>
  </si>
  <si>
    <t>Cursos de Formació (màx. 4 p.)</t>
  </si>
  <si>
    <t>FORMACIÓ (màx. 7,00 punts)</t>
  </si>
  <si>
    <t>CONEIXEMENTS DE VALENCIÀ (màx. 1,5 p.)</t>
  </si>
  <si>
    <t>CONEIXEMENTS IDIOMES COMUNIT. (màx. 1,5 p)</t>
  </si>
  <si>
    <t>Titulacions acadèmiques de nivell superior a l'exigida, exclosa la d'entrada (màx. 3 p.)</t>
  </si>
  <si>
    <t>Grau, diplomatura o llicenciatura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</si>
</sst>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dd\-mm\-yy;@"/>
    <numFmt numFmtId="165" formatCode=";;;"/>
  </numFmts>
  <fonts count="21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0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 applyProtection="1">
      <alignment vertical="center"/>
    </xf>
    <xf numFmtId="1" fontId="4" fillId="0" borderId="27" xfId="0" applyNumberFormat="1" applyFont="1" applyBorder="1" applyAlignment="1" applyProtection="1">
      <alignment horizontal="center" vertical="center"/>
    </xf>
    <xf numFmtId="2" fontId="4" fillId="0" borderId="28" xfId="0" applyNumberFormat="1" applyFont="1" applyBorder="1" applyAlignment="1" applyProtection="1">
      <alignment horizontal="right" vertical="center"/>
    </xf>
    <xf numFmtId="2" fontId="4" fillId="2" borderId="29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6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right" vertical="center"/>
    </xf>
    <xf numFmtId="2" fontId="4" fillId="2" borderId="32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29" xfId="0" applyNumberFormat="1" applyFont="1" applyFill="1" applyBorder="1" applyAlignment="1" applyProtection="1">
      <alignment vertical="center"/>
    </xf>
    <xf numFmtId="0" fontId="14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left" vertical="center"/>
    </xf>
    <xf numFmtId="2" fontId="10" fillId="0" borderId="36" xfId="0" applyNumberFormat="1" applyFont="1" applyBorder="1" applyAlignment="1" applyProtection="1">
      <alignment horizontal="right" vertical="center"/>
    </xf>
    <xf numFmtId="2" fontId="10" fillId="0" borderId="37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64" fontId="3" fillId="0" borderId="26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2" fontId="10" fillId="2" borderId="29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4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2" fontId="10" fillId="0" borderId="41" xfId="0" applyNumberFormat="1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1" fontId="3" fillId="0" borderId="36" xfId="0" applyNumberFormat="1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2" fontId="17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horizontal="justify" vertical="center"/>
    </xf>
    <xf numFmtId="0" fontId="17" fillId="0" borderId="0" xfId="0" applyFont="1" applyBorder="1" applyAlignment="1" applyProtection="1">
      <alignment vertical="center"/>
    </xf>
    <xf numFmtId="2" fontId="10" fillId="0" borderId="44" xfId="0" applyNumberFormat="1" applyFont="1" applyBorder="1" applyAlignment="1" applyProtection="1">
      <alignment horizontal="right" vertical="center"/>
    </xf>
    <xf numFmtId="2" fontId="10" fillId="2" borderId="44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Alignment="1" applyProtection="1">
      <alignment horizontal="right" vertical="center"/>
    </xf>
    <xf numFmtId="2" fontId="6" fillId="2" borderId="29" xfId="0" applyNumberFormat="1" applyFont="1" applyFill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right" vertical="center"/>
    </xf>
    <xf numFmtId="2" fontId="6" fillId="2" borderId="1" xfId="0" applyNumberFormat="1" applyFont="1" applyFill="1" applyBorder="1" applyAlignment="1" applyProtection="1">
      <alignment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20" fillId="2" borderId="5" xfId="0" applyFont="1" applyFill="1" applyBorder="1" applyAlignment="1" applyProtection="1">
      <alignment vertical="center"/>
    </xf>
    <xf numFmtId="165" fontId="17" fillId="0" borderId="0" xfId="0" applyNumberFormat="1" applyFont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3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9" xfId="0" applyFont="1" applyBorder="1" applyAlignment="1" applyProtection="1">
      <alignment horizontal="justify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2" fontId="19" fillId="0" borderId="2" xfId="0" applyNumberFormat="1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center" vertical="center" wrapText="1"/>
    </xf>
    <xf numFmtId="0" fontId="0" fillId="0" borderId="30" xfId="0" applyBorder="1"/>
    <xf numFmtId="0" fontId="0" fillId="0" borderId="11" xfId="0" applyBorder="1"/>
    <xf numFmtId="0" fontId="7" fillId="0" borderId="5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9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132"/>
  <sheetViews>
    <sheetView showGridLines="0" tabSelected="1" topLeftCell="A58" zoomScaleNormal="100" workbookViewId="0">
      <selection activeCell="A59" sqref="A59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7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9.140625" style="5" customWidth="1"/>
    <col min="11" max="11" width="3.42578125" style="5" customWidth="1"/>
    <col min="12" max="12" width="15.42578125" style="126" hidden="1" customWidth="1"/>
    <col min="13" max="13" width="17.28515625" style="126" hidden="1" customWidth="1"/>
    <col min="14" max="14" width="32" style="126" hidden="1" customWidth="1"/>
    <col min="15" max="16" width="11.42578125" style="126"/>
    <col min="17" max="16384" width="11.42578125" style="1"/>
  </cols>
  <sheetData>
    <row r="1" spans="1:16" ht="7.5" customHeight="1" thickBot="1"/>
    <row r="2" spans="1:16" ht="20.25" customHeight="1" thickBot="1">
      <c r="B2" s="7" t="s">
        <v>0</v>
      </c>
      <c r="C2" s="190" t="s">
        <v>64</v>
      </c>
      <c r="D2" s="191"/>
      <c r="E2" s="191"/>
      <c r="F2" s="192"/>
      <c r="G2" s="8" t="s">
        <v>1</v>
      </c>
      <c r="H2" s="141" t="s">
        <v>65</v>
      </c>
      <c r="I2" s="193"/>
    </row>
    <row r="3" spans="1:16" ht="2.25" customHeight="1" thickBot="1"/>
    <row r="4" spans="1:16">
      <c r="B4" s="9" t="s">
        <v>2</v>
      </c>
      <c r="C4" s="10"/>
      <c r="D4" s="10"/>
      <c r="E4" s="11"/>
      <c r="F4" s="11"/>
    </row>
    <row r="5" spans="1:16">
      <c r="B5" s="12" t="s">
        <v>3</v>
      </c>
      <c r="C5" s="13" t="s">
        <v>4</v>
      </c>
      <c r="D5" s="194" t="s">
        <v>5</v>
      </c>
      <c r="E5" s="195"/>
      <c r="F5" s="14" t="s">
        <v>6</v>
      </c>
    </row>
    <row r="6" spans="1:16" ht="15" customHeight="1" thickBot="1">
      <c r="B6" s="15"/>
      <c r="C6" s="16"/>
      <c r="D6" s="196"/>
      <c r="E6" s="197"/>
      <c r="F6" s="17"/>
    </row>
    <row r="7" spans="1:16" ht="6" customHeight="1" thickBot="1"/>
    <row r="8" spans="1:16" ht="13.5" thickBot="1">
      <c r="B8" s="18" t="s">
        <v>7</v>
      </c>
      <c r="C8" s="10"/>
      <c r="D8" s="10"/>
      <c r="E8" s="10"/>
      <c r="F8" s="11"/>
    </row>
    <row r="9" spans="1:16" s="6" customFormat="1" ht="15">
      <c r="A9" s="1"/>
      <c r="B9" s="148" t="s">
        <v>57</v>
      </c>
      <c r="C9" s="149"/>
      <c r="D9" s="149"/>
      <c r="E9" s="149"/>
      <c r="F9" s="149"/>
      <c r="G9" s="149"/>
      <c r="H9" s="149"/>
      <c r="I9" s="149"/>
      <c r="J9" s="149"/>
      <c r="K9" s="150"/>
      <c r="L9" s="126"/>
      <c r="M9" s="126"/>
      <c r="N9" s="126"/>
      <c r="O9" s="126"/>
      <c r="P9" s="126"/>
    </row>
    <row r="10" spans="1:16" ht="21.75" customHeight="1" thickBot="1">
      <c r="B10" s="198" t="s">
        <v>66</v>
      </c>
      <c r="C10" s="199"/>
      <c r="D10" s="199"/>
      <c r="E10" s="199"/>
      <c r="F10" s="199"/>
      <c r="G10" s="199"/>
      <c r="H10" s="199"/>
      <c r="I10" s="200"/>
      <c r="J10" s="200"/>
      <c r="K10" s="201"/>
    </row>
    <row r="11" spans="1:16" ht="24.75" customHeight="1" thickBot="1">
      <c r="A11" s="19" t="s">
        <v>8</v>
      </c>
      <c r="B11" s="121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127"/>
    </row>
    <row r="12" spans="1:16" ht="15" customHeight="1">
      <c r="A12" s="123"/>
      <c r="B12" s="34"/>
      <c r="C12" s="26"/>
      <c r="D12" s="26"/>
      <c r="E12" s="27"/>
      <c r="F12" s="28"/>
      <c r="G12" s="29"/>
      <c r="H12" s="30">
        <f>((((G12-F12+1)))*E12)</f>
        <v>0</v>
      </c>
      <c r="I12" s="31"/>
      <c r="J12" s="32"/>
      <c r="K12" s="33"/>
      <c r="L12" s="127"/>
    </row>
    <row r="13" spans="1:16" ht="15" customHeight="1">
      <c r="A13" s="124"/>
      <c r="B13" s="34"/>
      <c r="C13" s="34"/>
      <c r="D13" s="34"/>
      <c r="E13" s="35"/>
      <c r="F13" s="36"/>
      <c r="G13" s="37"/>
      <c r="H13" s="30">
        <f t="shared" ref="H13:H23" si="0">((((G13-F13+1)))*E13)</f>
        <v>0</v>
      </c>
      <c r="I13" s="38"/>
      <c r="J13" s="39"/>
      <c r="K13" s="33"/>
      <c r="L13" s="127"/>
    </row>
    <row r="14" spans="1:16" ht="15" customHeight="1">
      <c r="A14" s="124"/>
      <c r="B14" s="34"/>
      <c r="C14" s="34"/>
      <c r="D14" s="34"/>
      <c r="E14" s="35"/>
      <c r="F14" s="36"/>
      <c r="G14" s="37"/>
      <c r="H14" s="30">
        <f t="shared" si="0"/>
        <v>0</v>
      </c>
      <c r="I14" s="38"/>
      <c r="J14" s="39"/>
      <c r="K14" s="33"/>
      <c r="L14" s="127"/>
    </row>
    <row r="15" spans="1:16" ht="15" customHeight="1">
      <c r="A15" s="124"/>
      <c r="B15" s="34"/>
      <c r="C15" s="34"/>
      <c r="D15" s="34"/>
      <c r="E15" s="35"/>
      <c r="F15" s="36"/>
      <c r="G15" s="37"/>
      <c r="H15" s="30">
        <f t="shared" si="0"/>
        <v>0</v>
      </c>
      <c r="I15" s="38"/>
      <c r="J15" s="39"/>
      <c r="K15" s="33"/>
      <c r="L15" s="127"/>
    </row>
    <row r="16" spans="1:16" ht="15" customHeight="1">
      <c r="A16" s="124"/>
      <c r="B16" s="34"/>
      <c r="C16" s="34"/>
      <c r="D16" s="34"/>
      <c r="E16" s="35"/>
      <c r="F16" s="36"/>
      <c r="G16" s="37"/>
      <c r="H16" s="30">
        <f t="shared" si="0"/>
        <v>0</v>
      </c>
      <c r="I16" s="38"/>
      <c r="J16" s="39"/>
      <c r="K16" s="33"/>
      <c r="L16" s="127"/>
    </row>
    <row r="17" spans="1:17" ht="15" customHeight="1">
      <c r="A17" s="124"/>
      <c r="B17" s="34"/>
      <c r="C17" s="34"/>
      <c r="D17" s="34"/>
      <c r="E17" s="35"/>
      <c r="F17" s="36"/>
      <c r="G17" s="37"/>
      <c r="H17" s="30">
        <f t="shared" si="0"/>
        <v>0</v>
      </c>
      <c r="I17" s="38"/>
      <c r="J17" s="39"/>
      <c r="K17" s="33"/>
      <c r="L17" s="127"/>
    </row>
    <row r="18" spans="1:17" ht="15" customHeight="1">
      <c r="A18" s="124"/>
      <c r="B18" s="34"/>
      <c r="C18" s="34"/>
      <c r="D18" s="34"/>
      <c r="E18" s="35"/>
      <c r="F18" s="36"/>
      <c r="G18" s="37"/>
      <c r="H18" s="30">
        <f t="shared" si="0"/>
        <v>0</v>
      </c>
      <c r="I18" s="38"/>
      <c r="J18" s="39"/>
      <c r="K18" s="33"/>
    </row>
    <row r="19" spans="1:17" ht="15" customHeight="1">
      <c r="A19" s="124"/>
      <c r="B19" s="34"/>
      <c r="C19" s="34"/>
      <c r="D19" s="34"/>
      <c r="E19" s="35"/>
      <c r="F19" s="36"/>
      <c r="G19" s="37"/>
      <c r="H19" s="30">
        <f t="shared" si="0"/>
        <v>0</v>
      </c>
      <c r="I19" s="38"/>
      <c r="J19" s="39"/>
      <c r="K19" s="33"/>
    </row>
    <row r="20" spans="1:17" ht="15" customHeight="1">
      <c r="A20" s="124"/>
      <c r="B20" s="34"/>
      <c r="C20" s="34"/>
      <c r="D20" s="34"/>
      <c r="E20" s="35"/>
      <c r="F20" s="36"/>
      <c r="G20" s="37"/>
      <c r="H20" s="30">
        <f t="shared" si="0"/>
        <v>0</v>
      </c>
      <c r="I20" s="38"/>
      <c r="J20" s="39"/>
      <c r="K20" s="33"/>
    </row>
    <row r="21" spans="1:17" ht="15" customHeight="1">
      <c r="A21" s="124"/>
      <c r="B21" s="34"/>
      <c r="C21" s="34"/>
      <c r="D21" s="34"/>
      <c r="E21" s="35"/>
      <c r="F21" s="36"/>
      <c r="G21" s="37"/>
      <c r="H21" s="30">
        <f t="shared" si="0"/>
        <v>0</v>
      </c>
      <c r="I21" s="38"/>
      <c r="J21" s="39"/>
      <c r="K21" s="33"/>
    </row>
    <row r="22" spans="1:17" ht="15" customHeight="1">
      <c r="A22" s="124"/>
      <c r="B22" s="34"/>
      <c r="C22" s="34"/>
      <c r="D22" s="34"/>
      <c r="E22" s="35"/>
      <c r="F22" s="36"/>
      <c r="G22" s="37"/>
      <c r="H22" s="30">
        <f t="shared" si="0"/>
        <v>0</v>
      </c>
      <c r="I22" s="38"/>
      <c r="J22" s="39"/>
      <c r="K22" s="33"/>
    </row>
    <row r="23" spans="1:17" ht="15" customHeight="1">
      <c r="A23" s="124"/>
      <c r="B23" s="34"/>
      <c r="C23" s="34"/>
      <c r="D23" s="34"/>
      <c r="E23" s="35"/>
      <c r="F23" s="36"/>
      <c r="G23" s="37"/>
      <c r="H23" s="30">
        <f t="shared" si="0"/>
        <v>0</v>
      </c>
      <c r="I23" s="40"/>
      <c r="J23" s="41"/>
      <c r="K23" s="42"/>
    </row>
    <row r="24" spans="1:17" ht="15" customHeight="1" thickBot="1">
      <c r="A24" s="205" t="s">
        <v>54</v>
      </c>
      <c r="B24" s="205"/>
      <c r="C24" s="205"/>
      <c r="D24" s="205"/>
      <c r="E24" s="205"/>
      <c r="F24" s="205"/>
      <c r="G24" s="206"/>
      <c r="H24" s="43">
        <f>SUM(H12:H23)</f>
        <v>0</v>
      </c>
      <c r="I24" s="44" t="str">
        <f>IF(H24&gt;=30,H24/30,"0")</f>
        <v>0</v>
      </c>
      <c r="J24" s="45">
        <f>IF(I24&lt;1,"0",(ROUNDDOWN(I24,0))*0.1)</f>
        <v>0</v>
      </c>
      <c r="K24" s="46"/>
    </row>
    <row r="25" spans="1:17" s="6" customFormat="1" ht="15" customHeight="1" thickBot="1">
      <c r="A25" s="47"/>
      <c r="B25" s="47"/>
      <c r="C25" s="47"/>
      <c r="D25" s="47"/>
      <c r="E25" s="47"/>
      <c r="F25" s="47"/>
      <c r="G25" s="163" t="s">
        <v>52</v>
      </c>
      <c r="H25" s="164"/>
      <c r="I25" s="165"/>
      <c r="J25" s="48">
        <f>IF(SUM(J11:J24)&gt;10,"10,00",SUM(J11:J24))</f>
        <v>0</v>
      </c>
      <c r="K25" s="49"/>
      <c r="L25" s="126"/>
      <c r="M25" s="126"/>
      <c r="N25" s="126"/>
      <c r="O25" s="126"/>
      <c r="P25" s="126"/>
      <c r="Q25" s="1"/>
    </row>
    <row r="26" spans="1:17" s="6" customFormat="1" ht="13.5" customHeight="1">
      <c r="A26" s="1"/>
      <c r="B26" s="50" t="s">
        <v>19</v>
      </c>
      <c r="C26" s="51"/>
      <c r="D26" s="51"/>
      <c r="E26" s="51"/>
      <c r="F26" s="51"/>
      <c r="G26" s="186"/>
      <c r="H26" s="186"/>
      <c r="I26" s="186"/>
      <c r="J26" s="52"/>
      <c r="K26" s="53"/>
      <c r="L26" s="126"/>
      <c r="M26" s="126"/>
      <c r="N26" s="126"/>
      <c r="O26" s="126"/>
      <c r="P26" s="126"/>
      <c r="Q26" s="1"/>
    </row>
    <row r="27" spans="1:17" s="6" customFormat="1" ht="15" customHeight="1">
      <c r="A27" s="1"/>
      <c r="B27" s="50" t="s">
        <v>55</v>
      </c>
      <c r="C27" s="51"/>
      <c r="D27" s="51"/>
      <c r="E27" s="51"/>
      <c r="F27" s="51"/>
      <c r="G27" s="54"/>
      <c r="H27" s="54"/>
      <c r="I27" s="54"/>
      <c r="J27" s="52"/>
      <c r="K27" s="55"/>
      <c r="L27" s="126"/>
      <c r="M27" s="126"/>
      <c r="N27" s="126"/>
      <c r="O27" s="126"/>
      <c r="P27" s="126"/>
      <c r="Q27" s="1"/>
    </row>
    <row r="28" spans="1:17" s="6" customFormat="1" ht="17.25" customHeight="1" thickBot="1">
      <c r="A28" s="1"/>
      <c r="B28" s="56" t="s">
        <v>20</v>
      </c>
      <c r="C28" s="57"/>
      <c r="D28" s="57"/>
      <c r="E28" s="57"/>
      <c r="F28" s="57"/>
      <c r="G28" s="58"/>
      <c r="H28" s="58"/>
      <c r="I28" s="58"/>
      <c r="J28" s="59"/>
      <c r="K28" s="60"/>
      <c r="L28" s="126"/>
      <c r="M28" s="126"/>
      <c r="N28" s="126"/>
      <c r="O28" s="126"/>
      <c r="P28" s="126"/>
      <c r="Q28" s="1"/>
    </row>
    <row r="29" spans="1:17" s="6" customFormat="1" ht="17.25" customHeight="1">
      <c r="A29" s="1"/>
      <c r="B29" s="50"/>
      <c r="C29" s="51"/>
      <c r="D29" s="51"/>
      <c r="E29" s="51"/>
      <c r="F29" s="51"/>
      <c r="G29" s="51"/>
      <c r="H29" s="61"/>
      <c r="I29" s="62"/>
      <c r="J29" s="63"/>
      <c r="K29" s="64"/>
      <c r="L29" s="126"/>
      <c r="M29" s="126"/>
      <c r="N29" s="126"/>
      <c r="O29" s="126"/>
      <c r="P29" s="126"/>
      <c r="Q29" s="1"/>
    </row>
    <row r="30" spans="1:17" s="6" customFormat="1" ht="17.25" customHeight="1" thickBot="1">
      <c r="A30" s="1"/>
      <c r="B30" s="198" t="s">
        <v>67</v>
      </c>
      <c r="C30" s="199"/>
      <c r="D30" s="199"/>
      <c r="E30" s="199"/>
      <c r="F30" s="199"/>
      <c r="G30" s="199"/>
      <c r="H30" s="199"/>
      <c r="I30" s="199"/>
      <c r="J30" s="199"/>
      <c r="K30" s="202"/>
      <c r="L30" s="126"/>
      <c r="M30" s="126"/>
      <c r="N30" s="126"/>
      <c r="O30" s="126"/>
      <c r="P30" s="126"/>
      <c r="Q30" s="1"/>
    </row>
    <row r="31" spans="1:17" s="6" customFormat="1" ht="34.5" thickBot="1">
      <c r="A31" s="19" t="s">
        <v>8</v>
      </c>
      <c r="B31" s="121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122" t="s">
        <v>17</v>
      </c>
      <c r="K31" s="122" t="s">
        <v>18</v>
      </c>
      <c r="L31" s="126"/>
      <c r="M31" s="126"/>
      <c r="N31" s="126"/>
      <c r="O31" s="126"/>
      <c r="P31" s="126"/>
      <c r="Q31" s="1"/>
    </row>
    <row r="32" spans="1:17" s="6" customFormat="1" ht="17.25" customHeight="1">
      <c r="A32" s="28"/>
      <c r="B32" s="34"/>
      <c r="C32" s="26"/>
      <c r="D32" s="26"/>
      <c r="E32" s="27"/>
      <c r="F32" s="28"/>
      <c r="G32" s="29"/>
      <c r="H32" s="30">
        <f>((((G32-F32+1)))*E32)</f>
        <v>0</v>
      </c>
      <c r="I32" s="31"/>
      <c r="J32" s="32"/>
      <c r="K32" s="33"/>
      <c r="L32" s="126"/>
      <c r="M32" s="126"/>
      <c r="N32" s="126"/>
      <c r="O32" s="126"/>
      <c r="P32" s="126"/>
      <c r="Q32" s="1"/>
    </row>
    <row r="33" spans="1:17" s="6" customFormat="1" ht="17.25" customHeight="1">
      <c r="A33" s="28"/>
      <c r="B33" s="34"/>
      <c r="C33" s="34"/>
      <c r="D33" s="34"/>
      <c r="E33" s="35"/>
      <c r="F33" s="36"/>
      <c r="G33" s="37"/>
      <c r="H33" s="30">
        <f t="shared" ref="H33:H43" si="1">((((G33-F33+1)))*E33)</f>
        <v>0</v>
      </c>
      <c r="I33" s="38"/>
      <c r="J33" s="39"/>
      <c r="K33" s="33"/>
      <c r="L33" s="126"/>
      <c r="M33" s="126"/>
      <c r="N33" s="126"/>
      <c r="O33" s="126"/>
      <c r="P33" s="126"/>
      <c r="Q33" s="1"/>
    </row>
    <row r="34" spans="1:17" s="6" customFormat="1" ht="17.25" customHeight="1">
      <c r="A34" s="28"/>
      <c r="B34" s="34"/>
      <c r="C34" s="34"/>
      <c r="D34" s="34"/>
      <c r="E34" s="35"/>
      <c r="F34" s="36"/>
      <c r="G34" s="37"/>
      <c r="H34" s="30">
        <f t="shared" si="1"/>
        <v>0</v>
      </c>
      <c r="I34" s="38"/>
      <c r="J34" s="39"/>
      <c r="K34" s="33"/>
      <c r="L34" s="126"/>
      <c r="M34" s="126"/>
      <c r="N34" s="126"/>
      <c r="O34" s="126"/>
      <c r="P34" s="126"/>
      <c r="Q34" s="1"/>
    </row>
    <row r="35" spans="1:17" s="6" customFormat="1" ht="17.25" customHeight="1">
      <c r="A35" s="28"/>
      <c r="B35" s="34"/>
      <c r="C35" s="34"/>
      <c r="D35" s="34"/>
      <c r="E35" s="35"/>
      <c r="F35" s="36"/>
      <c r="G35" s="37"/>
      <c r="H35" s="30">
        <f t="shared" si="1"/>
        <v>0</v>
      </c>
      <c r="I35" s="38"/>
      <c r="J35" s="39"/>
      <c r="K35" s="33"/>
      <c r="L35" s="126"/>
      <c r="M35" s="126"/>
      <c r="N35" s="126"/>
      <c r="O35" s="126"/>
      <c r="P35" s="126"/>
      <c r="Q35" s="1"/>
    </row>
    <row r="36" spans="1:17" s="6" customFormat="1" ht="17.25" customHeight="1">
      <c r="A36" s="28"/>
      <c r="B36" s="34"/>
      <c r="C36" s="34"/>
      <c r="D36" s="34"/>
      <c r="E36" s="35"/>
      <c r="F36" s="36"/>
      <c r="G36" s="37"/>
      <c r="H36" s="30">
        <f t="shared" si="1"/>
        <v>0</v>
      </c>
      <c r="I36" s="38"/>
      <c r="J36" s="39"/>
      <c r="K36" s="33"/>
      <c r="L36" s="126"/>
      <c r="M36" s="126"/>
      <c r="N36" s="126"/>
      <c r="O36" s="126"/>
      <c r="P36" s="126"/>
      <c r="Q36" s="1"/>
    </row>
    <row r="37" spans="1:17" s="6" customFormat="1" ht="17.25" customHeight="1">
      <c r="A37" s="28"/>
      <c r="B37" s="34"/>
      <c r="C37" s="34"/>
      <c r="D37" s="34"/>
      <c r="E37" s="35"/>
      <c r="F37" s="36"/>
      <c r="G37" s="37"/>
      <c r="H37" s="30">
        <f t="shared" si="1"/>
        <v>0</v>
      </c>
      <c r="I37" s="38"/>
      <c r="J37" s="39"/>
      <c r="K37" s="33"/>
      <c r="L37" s="126"/>
      <c r="M37" s="126"/>
      <c r="N37" s="126"/>
      <c r="O37" s="126"/>
      <c r="P37" s="126"/>
      <c r="Q37" s="1"/>
    </row>
    <row r="38" spans="1:17" s="6" customFormat="1" ht="17.25" customHeight="1">
      <c r="A38" s="28"/>
      <c r="B38" s="34"/>
      <c r="C38" s="34"/>
      <c r="D38" s="34"/>
      <c r="E38" s="35"/>
      <c r="F38" s="36"/>
      <c r="G38" s="37"/>
      <c r="H38" s="30">
        <f t="shared" si="1"/>
        <v>0</v>
      </c>
      <c r="I38" s="38"/>
      <c r="J38" s="39"/>
      <c r="K38" s="33"/>
      <c r="L38" s="126"/>
      <c r="M38" s="126"/>
      <c r="N38" s="126"/>
      <c r="O38" s="126"/>
      <c r="P38" s="126"/>
      <c r="Q38" s="1"/>
    </row>
    <row r="39" spans="1:17" s="6" customFormat="1" ht="17.25" customHeight="1">
      <c r="A39" s="28"/>
      <c r="B39" s="34"/>
      <c r="C39" s="34"/>
      <c r="D39" s="34"/>
      <c r="E39" s="35"/>
      <c r="F39" s="36"/>
      <c r="G39" s="37"/>
      <c r="H39" s="30">
        <f t="shared" si="1"/>
        <v>0</v>
      </c>
      <c r="I39" s="38"/>
      <c r="J39" s="39"/>
      <c r="K39" s="33"/>
      <c r="L39" s="126"/>
      <c r="M39" s="126"/>
      <c r="N39" s="126"/>
      <c r="O39" s="126"/>
      <c r="P39" s="126"/>
      <c r="Q39" s="1"/>
    </row>
    <row r="40" spans="1:17" s="6" customFormat="1" ht="17.25" customHeight="1">
      <c r="A40" s="28"/>
      <c r="B40" s="34"/>
      <c r="C40" s="34"/>
      <c r="D40" s="34"/>
      <c r="E40" s="35"/>
      <c r="F40" s="36"/>
      <c r="G40" s="37"/>
      <c r="H40" s="30">
        <f t="shared" si="1"/>
        <v>0</v>
      </c>
      <c r="I40" s="38"/>
      <c r="J40" s="39"/>
      <c r="K40" s="33"/>
      <c r="L40" s="126"/>
      <c r="M40" s="126"/>
      <c r="N40" s="126"/>
      <c r="O40" s="126"/>
      <c r="P40" s="126"/>
      <c r="Q40" s="1"/>
    </row>
    <row r="41" spans="1:17" s="6" customFormat="1" ht="17.25" customHeight="1">
      <c r="A41" s="28"/>
      <c r="B41" s="34"/>
      <c r="C41" s="34"/>
      <c r="D41" s="34"/>
      <c r="E41" s="35"/>
      <c r="F41" s="36"/>
      <c r="G41" s="37"/>
      <c r="H41" s="30">
        <f t="shared" si="1"/>
        <v>0</v>
      </c>
      <c r="I41" s="38"/>
      <c r="J41" s="39"/>
      <c r="K41" s="33"/>
      <c r="L41" s="126"/>
      <c r="M41" s="126"/>
      <c r="N41" s="126"/>
      <c r="O41" s="126"/>
      <c r="P41" s="126"/>
      <c r="Q41" s="1"/>
    </row>
    <row r="42" spans="1:17" s="6" customFormat="1" ht="17.25" customHeight="1">
      <c r="A42" s="28"/>
      <c r="B42" s="34"/>
      <c r="C42" s="34"/>
      <c r="D42" s="34"/>
      <c r="E42" s="35"/>
      <c r="F42" s="36"/>
      <c r="G42" s="37"/>
      <c r="H42" s="30">
        <f t="shared" si="1"/>
        <v>0</v>
      </c>
      <c r="I42" s="38"/>
      <c r="J42" s="39"/>
      <c r="K42" s="33"/>
      <c r="L42" s="126"/>
      <c r="M42" s="126"/>
      <c r="N42" s="126"/>
      <c r="O42" s="126"/>
      <c r="P42" s="126"/>
      <c r="Q42" s="1"/>
    </row>
    <row r="43" spans="1:17" s="6" customFormat="1" ht="17.25" customHeight="1">
      <c r="A43" s="28"/>
      <c r="B43" s="34"/>
      <c r="C43" s="34"/>
      <c r="D43" s="34"/>
      <c r="E43" s="35"/>
      <c r="F43" s="36"/>
      <c r="G43" s="37"/>
      <c r="H43" s="30">
        <f t="shared" si="1"/>
        <v>0</v>
      </c>
      <c r="I43" s="40"/>
      <c r="J43" s="41"/>
      <c r="K43" s="42"/>
      <c r="L43" s="126"/>
      <c r="M43" s="126"/>
      <c r="N43" s="126"/>
      <c r="O43" s="126"/>
      <c r="P43" s="126"/>
      <c r="Q43" s="1"/>
    </row>
    <row r="44" spans="1:17" s="6" customFormat="1" ht="17.25" customHeight="1" thickBot="1">
      <c r="A44" s="203" t="s">
        <v>54</v>
      </c>
      <c r="B44" s="203"/>
      <c r="C44" s="203"/>
      <c r="D44" s="203"/>
      <c r="E44" s="203"/>
      <c r="F44" s="203"/>
      <c r="G44" s="204"/>
      <c r="H44" s="43">
        <f>SUM(H32:H43)</f>
        <v>0</v>
      </c>
      <c r="I44" s="44" t="str">
        <f>IF(H44&gt;=30,H44/30,"0")</f>
        <v>0</v>
      </c>
      <c r="J44" s="45">
        <f>IF(I44&lt;1,"0",(ROUNDDOWN(I44,0))*0.05)</f>
        <v>0</v>
      </c>
      <c r="K44" s="46"/>
      <c r="L44" s="126"/>
      <c r="M44" s="126"/>
      <c r="N44" s="126"/>
      <c r="O44" s="126"/>
      <c r="P44" s="126"/>
      <c r="Q44" s="1"/>
    </row>
    <row r="45" spans="1:17" ht="17.25" customHeight="1" thickBot="1">
      <c r="A45" s="47"/>
      <c r="B45" s="47"/>
      <c r="C45" s="47"/>
      <c r="D45" s="47"/>
      <c r="E45" s="47"/>
      <c r="F45" s="47"/>
      <c r="G45" s="163" t="s">
        <v>52</v>
      </c>
      <c r="H45" s="164"/>
      <c r="I45" s="165"/>
      <c r="J45" s="48">
        <f>IF(SUM(J31:J44)&gt;10,"10,00",SUM(J31:J44))</f>
        <v>0</v>
      </c>
      <c r="K45" s="49"/>
    </row>
    <row r="46" spans="1:17" ht="17.25" customHeight="1">
      <c r="B46" s="50" t="s">
        <v>19</v>
      </c>
      <c r="C46" s="51"/>
      <c r="D46" s="51"/>
      <c r="E46" s="51"/>
      <c r="F46" s="51"/>
      <c r="G46" s="186"/>
      <c r="H46" s="186"/>
      <c r="I46" s="186"/>
      <c r="J46" s="52"/>
      <c r="K46" s="53"/>
    </row>
    <row r="47" spans="1:17" ht="17.25" customHeight="1">
      <c r="B47" s="50" t="s">
        <v>55</v>
      </c>
      <c r="C47" s="51"/>
      <c r="D47" s="51"/>
      <c r="E47" s="51"/>
      <c r="F47" s="51"/>
      <c r="G47" s="54"/>
      <c r="H47" s="54"/>
      <c r="I47" s="54"/>
      <c r="J47" s="52"/>
      <c r="K47" s="55"/>
    </row>
    <row r="48" spans="1:17" ht="17.25" customHeight="1" thickBot="1">
      <c r="B48" s="56" t="s">
        <v>20</v>
      </c>
      <c r="C48" s="57"/>
      <c r="D48" s="57"/>
      <c r="E48" s="57"/>
      <c r="F48" s="57"/>
      <c r="G48" s="58"/>
      <c r="H48" s="58"/>
      <c r="I48" s="58"/>
      <c r="J48" s="59"/>
      <c r="K48" s="60"/>
    </row>
    <row r="49" spans="1:16" ht="17.25" customHeight="1" thickBot="1">
      <c r="B49" s="65"/>
      <c r="C49" s="187" t="s">
        <v>21</v>
      </c>
      <c r="D49" s="188"/>
      <c r="E49" s="188"/>
      <c r="F49" s="188"/>
      <c r="G49" s="188"/>
      <c r="H49" s="188"/>
      <c r="I49" s="189"/>
      <c r="J49" s="134">
        <f>IF(SUM(J25+J45)&gt;10,"10,00",SUM(J25+J45))</f>
        <v>0</v>
      </c>
      <c r="K49" s="135"/>
    </row>
    <row r="50" spans="1:16" ht="17.25" customHeight="1" thickBot="1">
      <c r="B50" s="50"/>
      <c r="C50" s="51"/>
      <c r="D50" s="51"/>
      <c r="E50" s="51"/>
      <c r="F50" s="51"/>
      <c r="G50" s="51"/>
      <c r="H50" s="61"/>
      <c r="I50" s="62"/>
      <c r="J50" s="63"/>
      <c r="K50" s="64"/>
    </row>
    <row r="51" spans="1:16" s="6" customFormat="1" ht="15">
      <c r="A51" s="1"/>
      <c r="B51" s="148" t="s">
        <v>69</v>
      </c>
      <c r="C51" s="149"/>
      <c r="D51" s="149"/>
      <c r="E51" s="149"/>
      <c r="F51" s="149"/>
      <c r="G51" s="149"/>
      <c r="H51" s="149"/>
      <c r="I51" s="149"/>
      <c r="J51" s="149"/>
      <c r="K51" s="150"/>
      <c r="L51" s="126"/>
      <c r="M51" s="126"/>
      <c r="N51" s="126"/>
      <c r="O51" s="126"/>
      <c r="P51" s="126"/>
    </row>
    <row r="52" spans="1:16" ht="13.5" thickBot="1">
      <c r="B52" s="173" t="s">
        <v>68</v>
      </c>
      <c r="C52" s="174"/>
      <c r="D52" s="174"/>
      <c r="E52" s="174"/>
      <c r="F52" s="174"/>
      <c r="G52" s="174"/>
      <c r="H52" s="174"/>
      <c r="I52" s="174"/>
      <c r="J52" s="174"/>
      <c r="K52" s="175"/>
      <c r="O52" s="126" t="s">
        <v>22</v>
      </c>
    </row>
    <row r="53" spans="1:16" ht="34.5" thickBot="1">
      <c r="A53" s="67" t="s">
        <v>8</v>
      </c>
      <c r="B53" s="176" t="s">
        <v>23</v>
      </c>
      <c r="C53" s="176"/>
      <c r="D53" s="176"/>
      <c r="E53" s="177" t="s">
        <v>24</v>
      </c>
      <c r="F53" s="169"/>
      <c r="G53" s="68" t="s">
        <v>25</v>
      </c>
      <c r="H53" s="69"/>
      <c r="I53" s="62"/>
      <c r="J53" s="70" t="s">
        <v>17</v>
      </c>
      <c r="K53" s="178" t="s">
        <v>18</v>
      </c>
    </row>
    <row r="54" spans="1:16" ht="15">
      <c r="A54" s="71"/>
      <c r="B54" s="180"/>
      <c r="C54" s="181"/>
      <c r="D54" s="182"/>
      <c r="E54" s="183"/>
      <c r="F54" s="140"/>
      <c r="G54" s="72"/>
      <c r="H54" s="61"/>
      <c r="I54" s="62"/>
      <c r="J54" s="73" t="str">
        <f t="shared" ref="J54:J56" si="2">IF(G54="25h a 49h","0,25",IF(G54="50h a 74h","0,50",IF(G54="75h a 99h","0,75",IF(G54="100 o més hores","1,00","0,00"))))</f>
        <v>0,00</v>
      </c>
      <c r="K54" s="179"/>
      <c r="O54" s="138" t="s">
        <v>27</v>
      </c>
    </row>
    <row r="55" spans="1:16">
      <c r="A55" s="71"/>
      <c r="B55" s="139"/>
      <c r="C55" s="183"/>
      <c r="D55" s="140"/>
      <c r="E55" s="139"/>
      <c r="F55" s="140"/>
      <c r="G55" s="72"/>
      <c r="H55" s="61"/>
      <c r="I55" s="62"/>
      <c r="J55" s="73" t="str">
        <f t="shared" si="2"/>
        <v>0,00</v>
      </c>
      <c r="K55" s="74"/>
      <c r="L55" s="127"/>
      <c r="M55" s="126" t="s">
        <v>26</v>
      </c>
      <c r="O55" s="138" t="s">
        <v>28</v>
      </c>
    </row>
    <row r="56" spans="1:16">
      <c r="A56" s="71"/>
      <c r="B56" s="141"/>
      <c r="C56" s="141"/>
      <c r="D56" s="141"/>
      <c r="E56" s="139"/>
      <c r="F56" s="140"/>
      <c r="G56" s="72"/>
      <c r="H56" s="61"/>
      <c r="I56" s="62"/>
      <c r="J56" s="73" t="str">
        <f t="shared" si="2"/>
        <v>0,00</v>
      </c>
      <c r="K56" s="74"/>
      <c r="M56" s="126" t="s">
        <v>27</v>
      </c>
      <c r="O56" s="138" t="s">
        <v>29</v>
      </c>
    </row>
    <row r="57" spans="1:16">
      <c r="A57" s="71"/>
      <c r="B57" s="141"/>
      <c r="C57" s="141"/>
      <c r="D57" s="141"/>
      <c r="E57" s="139"/>
      <c r="F57" s="140"/>
      <c r="G57" s="72"/>
      <c r="H57" s="61"/>
      <c r="I57" s="62"/>
      <c r="J57" s="73" t="str">
        <f>IF(G57="25h a 49h","0,25",IF(G57="50h a 74h","0,50",IF(G57="75h a 99h","0,75",IF(G57="100 o més hores","1,00","0,00"))))</f>
        <v>0,00</v>
      </c>
      <c r="K57" s="74"/>
      <c r="M57" s="126" t="s">
        <v>28</v>
      </c>
      <c r="O57" s="138" t="s">
        <v>58</v>
      </c>
    </row>
    <row r="58" spans="1:16">
      <c r="A58" s="71"/>
      <c r="B58" s="141"/>
      <c r="C58" s="141"/>
      <c r="D58" s="141"/>
      <c r="E58" s="139"/>
      <c r="F58" s="140"/>
      <c r="G58" s="72"/>
      <c r="H58" s="61"/>
      <c r="I58" s="62"/>
      <c r="J58" s="73" t="str">
        <f t="shared" ref="J58:J72" si="3">IF(G58="25h a 49h","0,25",IF(G58="50h a 74h","0,50",IF(G58="75h a 99h","0,75",IF(G58="100 o més hores","1,00","0,00"))))</f>
        <v>0,00</v>
      </c>
      <c r="K58" s="74"/>
      <c r="M58" s="126" t="s">
        <v>29</v>
      </c>
      <c r="O58" s="138"/>
    </row>
    <row r="59" spans="1:16">
      <c r="A59" s="71"/>
      <c r="B59" s="141"/>
      <c r="C59" s="141"/>
      <c r="D59" s="141"/>
      <c r="E59" s="139"/>
      <c r="F59" s="140"/>
      <c r="G59" s="72"/>
      <c r="H59" s="61"/>
      <c r="I59" s="62"/>
      <c r="J59" s="73" t="str">
        <f t="shared" si="3"/>
        <v>0,00</v>
      </c>
      <c r="K59" s="74"/>
      <c r="M59" s="126" t="s">
        <v>53</v>
      </c>
      <c r="O59" s="138"/>
    </row>
    <row r="60" spans="1:16">
      <c r="A60" s="71"/>
      <c r="B60" s="141"/>
      <c r="C60" s="141"/>
      <c r="D60" s="141"/>
      <c r="E60" s="75"/>
      <c r="F60" s="76"/>
      <c r="G60" s="72"/>
      <c r="H60" s="61"/>
      <c r="I60" s="62"/>
      <c r="J60" s="73" t="str">
        <f t="shared" si="3"/>
        <v>0,00</v>
      </c>
      <c r="K60" s="74"/>
      <c r="O60" s="138"/>
    </row>
    <row r="61" spans="1:16">
      <c r="A61" s="71"/>
      <c r="B61" s="141"/>
      <c r="C61" s="141"/>
      <c r="D61" s="141"/>
      <c r="E61" s="75"/>
      <c r="F61" s="76"/>
      <c r="G61" s="72"/>
      <c r="H61" s="61"/>
      <c r="I61" s="62"/>
      <c r="J61" s="73" t="str">
        <f t="shared" si="3"/>
        <v>0,00</v>
      </c>
      <c r="K61" s="74"/>
      <c r="O61" s="138" t="s">
        <v>62</v>
      </c>
    </row>
    <row r="62" spans="1:16">
      <c r="A62" s="71"/>
      <c r="B62" s="141"/>
      <c r="C62" s="141"/>
      <c r="D62" s="141"/>
      <c r="E62" s="75"/>
      <c r="F62" s="76"/>
      <c r="G62" s="72"/>
      <c r="H62" s="61"/>
      <c r="I62" s="62"/>
      <c r="J62" s="73" t="str">
        <f t="shared" si="3"/>
        <v>0,00</v>
      </c>
      <c r="K62" s="74"/>
      <c r="O62" s="138" t="s">
        <v>63</v>
      </c>
    </row>
    <row r="63" spans="1:16">
      <c r="A63" s="71"/>
      <c r="B63" s="141"/>
      <c r="C63" s="141"/>
      <c r="D63" s="141"/>
      <c r="E63" s="75"/>
      <c r="F63" s="76"/>
      <c r="G63" s="72"/>
      <c r="H63" s="61"/>
      <c r="I63" s="62"/>
      <c r="J63" s="73" t="str">
        <f t="shared" si="3"/>
        <v>0,00</v>
      </c>
      <c r="K63" s="74"/>
    </row>
    <row r="64" spans="1:16">
      <c r="A64" s="71"/>
      <c r="B64" s="141"/>
      <c r="C64" s="141"/>
      <c r="D64" s="141"/>
      <c r="E64" s="75"/>
      <c r="F64" s="76"/>
      <c r="G64" s="72"/>
      <c r="H64" s="61"/>
      <c r="I64" s="62"/>
      <c r="J64" s="73" t="str">
        <f t="shared" si="3"/>
        <v>0,00</v>
      </c>
      <c r="K64" s="74"/>
    </row>
    <row r="65" spans="1:15">
      <c r="A65" s="71"/>
      <c r="B65" s="141"/>
      <c r="C65" s="141"/>
      <c r="D65" s="141"/>
      <c r="E65" s="75"/>
      <c r="F65" s="76"/>
      <c r="G65" s="72"/>
      <c r="H65" s="61"/>
      <c r="I65" s="62"/>
      <c r="J65" s="73" t="str">
        <f t="shared" si="3"/>
        <v>0,00</v>
      </c>
      <c r="K65" s="74"/>
    </row>
    <row r="66" spans="1:15" ht="15" customHeight="1">
      <c r="A66" s="71"/>
      <c r="B66" s="141"/>
      <c r="C66" s="141"/>
      <c r="D66" s="141"/>
      <c r="E66" s="139"/>
      <c r="F66" s="140"/>
      <c r="G66" s="72"/>
      <c r="H66" s="61"/>
      <c r="I66" s="62"/>
      <c r="J66" s="73" t="str">
        <f t="shared" si="3"/>
        <v>0,00</v>
      </c>
      <c r="K66" s="74"/>
    </row>
    <row r="67" spans="1:15" ht="15" customHeight="1">
      <c r="A67" s="71"/>
      <c r="B67" s="141"/>
      <c r="C67" s="141"/>
      <c r="D67" s="141"/>
      <c r="E67" s="139"/>
      <c r="F67" s="140"/>
      <c r="G67" s="72"/>
      <c r="H67" s="61"/>
      <c r="I67" s="62"/>
      <c r="J67" s="73" t="str">
        <f t="shared" si="3"/>
        <v>0,00</v>
      </c>
      <c r="K67" s="74"/>
    </row>
    <row r="68" spans="1:15" ht="15" customHeight="1">
      <c r="A68" s="71"/>
      <c r="B68" s="141"/>
      <c r="C68" s="141"/>
      <c r="D68" s="141"/>
      <c r="E68" s="139"/>
      <c r="F68" s="140"/>
      <c r="G68" s="72"/>
      <c r="H68" s="61"/>
      <c r="I68" s="62"/>
      <c r="J68" s="73" t="str">
        <f t="shared" si="3"/>
        <v>0,00</v>
      </c>
      <c r="K68" s="74"/>
    </row>
    <row r="69" spans="1:15" ht="15" customHeight="1">
      <c r="A69" s="71"/>
      <c r="B69" s="141"/>
      <c r="C69" s="141"/>
      <c r="D69" s="141"/>
      <c r="E69" s="139"/>
      <c r="F69" s="140"/>
      <c r="G69" s="72"/>
      <c r="H69" s="61"/>
      <c r="I69" s="62"/>
      <c r="J69" s="73" t="str">
        <f t="shared" si="3"/>
        <v>0,00</v>
      </c>
      <c r="K69" s="74"/>
    </row>
    <row r="70" spans="1:15" ht="15" customHeight="1">
      <c r="A70" s="71"/>
      <c r="B70" s="141"/>
      <c r="C70" s="141"/>
      <c r="D70" s="141"/>
      <c r="E70" s="139"/>
      <c r="F70" s="140"/>
      <c r="G70" s="72"/>
      <c r="H70" s="61"/>
      <c r="I70" s="62"/>
      <c r="J70" s="73" t="str">
        <f t="shared" si="3"/>
        <v>0,00</v>
      </c>
      <c r="K70" s="74"/>
      <c r="L70" s="127"/>
    </row>
    <row r="71" spans="1:15" ht="15" customHeight="1">
      <c r="A71" s="71"/>
      <c r="B71" s="141"/>
      <c r="C71" s="141"/>
      <c r="D71" s="141"/>
      <c r="E71" s="139"/>
      <c r="F71" s="140"/>
      <c r="G71" s="72"/>
      <c r="H71" s="61"/>
      <c r="I71" s="62"/>
      <c r="J71" s="73" t="str">
        <f t="shared" si="3"/>
        <v>0,00</v>
      </c>
      <c r="K71" s="74"/>
    </row>
    <row r="72" spans="1:15" ht="15" customHeight="1" thickBot="1">
      <c r="A72" s="71"/>
      <c r="B72" s="141"/>
      <c r="C72" s="141"/>
      <c r="D72" s="141"/>
      <c r="E72" s="139"/>
      <c r="F72" s="140"/>
      <c r="G72" s="72"/>
      <c r="H72" s="61"/>
      <c r="I72" s="62"/>
      <c r="J72" s="73" t="str">
        <f t="shared" si="3"/>
        <v>0,00</v>
      </c>
      <c r="K72" s="74"/>
    </row>
    <row r="73" spans="1:15" ht="15" customHeight="1">
      <c r="A73" s="125"/>
      <c r="B73" s="65"/>
      <c r="C73" s="51"/>
      <c r="D73" s="51"/>
      <c r="E73" s="51"/>
      <c r="F73" s="51"/>
      <c r="G73" s="171" t="s">
        <v>30</v>
      </c>
      <c r="H73" s="171"/>
      <c r="I73" s="171"/>
      <c r="J73" s="130">
        <f>IF((J54+J55+J56+J57+J58+J59++J60+J61+J62+J63+J64+J65+J66+J67+J68+J69+J70+J71+J72)&gt;4,"4,00",(J54+J55+J56+J57+J58+J59+J60+J61+J62+J63+J64+J65+J66+J67+J68+J69+J70+J71+J72))</f>
        <v>0</v>
      </c>
      <c r="K73" s="131"/>
    </row>
    <row r="74" spans="1:15" ht="13.5" thickBot="1">
      <c r="B74" s="173" t="s">
        <v>72</v>
      </c>
      <c r="C74" s="174"/>
      <c r="D74" s="174"/>
      <c r="E74" s="174"/>
      <c r="F74" s="174"/>
      <c r="G74" s="174"/>
      <c r="H74" s="174"/>
      <c r="I74" s="174"/>
      <c r="J74" s="174"/>
      <c r="K74" s="175"/>
      <c r="O74" s="126" t="s">
        <v>22</v>
      </c>
    </row>
    <row r="75" spans="1:15" ht="34.5" thickBot="1">
      <c r="A75" s="67" t="s">
        <v>8</v>
      </c>
      <c r="B75" s="176" t="s">
        <v>59</v>
      </c>
      <c r="C75" s="176"/>
      <c r="D75" s="176"/>
      <c r="E75" s="177" t="s">
        <v>60</v>
      </c>
      <c r="F75" s="169"/>
      <c r="G75" s="68" t="s">
        <v>61</v>
      </c>
      <c r="H75" s="69"/>
      <c r="I75" s="62"/>
      <c r="J75" s="70" t="s">
        <v>17</v>
      </c>
      <c r="K75" s="178" t="s">
        <v>18</v>
      </c>
    </row>
    <row r="76" spans="1:15" ht="15">
      <c r="A76" s="71"/>
      <c r="B76" s="180"/>
      <c r="C76" s="181"/>
      <c r="D76" s="182"/>
      <c r="E76" s="183"/>
      <c r="F76" s="140"/>
      <c r="G76" s="72"/>
      <c r="H76" s="61"/>
      <c r="I76" s="62"/>
      <c r="J76" s="73" t="str">
        <f>IF(G76="Grau, diplomatura o llicenciatura","1,00",IF(G76="Màster","1,00",IF(G76="Doctorat","1,00","0,00")))</f>
        <v>0,00</v>
      </c>
      <c r="K76" s="179"/>
      <c r="M76" s="126" t="s">
        <v>73</v>
      </c>
    </row>
    <row r="77" spans="1:15">
      <c r="A77" s="71"/>
      <c r="B77" s="139"/>
      <c r="C77" s="183"/>
      <c r="D77" s="140"/>
      <c r="E77" s="139"/>
      <c r="F77" s="140"/>
      <c r="G77" s="72"/>
      <c r="H77" s="61"/>
      <c r="I77" s="62"/>
      <c r="J77" s="73" t="str">
        <f t="shared" ref="J77:J82" si="4">IF(G77="Grau, diplomatura o llicenciatura","1,00",IF(G77="Màster","1,00",IF(G77="Doctorat","1,00","0,00")))</f>
        <v>0,00</v>
      </c>
      <c r="K77" s="74"/>
      <c r="L77" s="127"/>
      <c r="M77" s="126" t="s">
        <v>62</v>
      </c>
    </row>
    <row r="78" spans="1:15">
      <c r="A78" s="71"/>
      <c r="B78" s="141"/>
      <c r="C78" s="141"/>
      <c r="D78" s="141"/>
      <c r="E78" s="139"/>
      <c r="F78" s="140"/>
      <c r="G78" s="72"/>
      <c r="H78" s="61"/>
      <c r="I78" s="62"/>
      <c r="J78" s="73" t="str">
        <f t="shared" si="4"/>
        <v>0,00</v>
      </c>
      <c r="K78" s="74"/>
      <c r="M78" s="126" t="s">
        <v>63</v>
      </c>
    </row>
    <row r="79" spans="1:15">
      <c r="A79" s="71"/>
      <c r="B79" s="141"/>
      <c r="C79" s="141"/>
      <c r="D79" s="141"/>
      <c r="E79" s="139"/>
      <c r="F79" s="140"/>
      <c r="G79" s="72"/>
      <c r="H79" s="61"/>
      <c r="I79" s="62"/>
      <c r="J79" s="73" t="str">
        <f t="shared" si="4"/>
        <v>0,00</v>
      </c>
      <c r="K79" s="74"/>
    </row>
    <row r="80" spans="1:15">
      <c r="A80" s="71"/>
      <c r="B80" s="141"/>
      <c r="C80" s="141"/>
      <c r="D80" s="141"/>
      <c r="E80" s="139"/>
      <c r="F80" s="140"/>
      <c r="G80" s="72"/>
      <c r="H80" s="61"/>
      <c r="I80" s="62"/>
      <c r="J80" s="73" t="str">
        <f t="shared" si="4"/>
        <v>0,00</v>
      </c>
      <c r="K80" s="74"/>
    </row>
    <row r="81" spans="1:17">
      <c r="A81" s="71"/>
      <c r="B81" s="141"/>
      <c r="C81" s="141"/>
      <c r="D81" s="141"/>
      <c r="E81" s="139"/>
      <c r="F81" s="140"/>
      <c r="G81" s="72"/>
      <c r="H81" s="61"/>
      <c r="I81" s="62"/>
      <c r="J81" s="73" t="str">
        <f t="shared" si="4"/>
        <v>0,00</v>
      </c>
      <c r="K81" s="74"/>
    </row>
    <row r="82" spans="1:17" ht="13.5" thickBot="1">
      <c r="A82" s="71"/>
      <c r="B82" s="141"/>
      <c r="C82" s="141"/>
      <c r="D82" s="141"/>
      <c r="E82" s="75"/>
      <c r="F82" s="76"/>
      <c r="G82" s="72"/>
      <c r="H82" s="61"/>
      <c r="I82" s="62"/>
      <c r="J82" s="73" t="str">
        <f t="shared" si="4"/>
        <v>0,00</v>
      </c>
      <c r="K82" s="74"/>
    </row>
    <row r="83" spans="1:17" ht="15" customHeight="1" thickBot="1">
      <c r="B83" s="65"/>
      <c r="C83" s="51"/>
      <c r="D83" s="51"/>
      <c r="E83" s="51"/>
      <c r="F83" s="51"/>
      <c r="G83" s="157" t="s">
        <v>30</v>
      </c>
      <c r="H83" s="157"/>
      <c r="I83" s="157"/>
      <c r="J83" s="48">
        <f>IF((J76+J77+J78+J79+J80+J81)&gt;3,"3,00",(J76+J77+J78+J79+J80+J81))</f>
        <v>0</v>
      </c>
      <c r="K83" s="66"/>
    </row>
    <row r="84" spans="1:17" ht="15" customHeight="1" thickBot="1">
      <c r="A84" s="184"/>
      <c r="B84" s="184"/>
      <c r="C84" s="184"/>
      <c r="D84" s="184"/>
      <c r="E84" s="184"/>
      <c r="F84" s="185"/>
      <c r="G84" s="172" t="s">
        <v>31</v>
      </c>
      <c r="H84" s="172"/>
      <c r="I84" s="172"/>
      <c r="J84" s="132">
        <f>IF((J73+J83)&gt;7,"7,00",(J73+J83))</f>
        <v>0</v>
      </c>
      <c r="K84" s="133"/>
    </row>
    <row r="85" spans="1:17" ht="15" hidden="1" customHeight="1">
      <c r="B85" s="166" t="s">
        <v>33</v>
      </c>
      <c r="C85" s="167"/>
      <c r="D85" s="51"/>
      <c r="E85" s="51"/>
      <c r="F85" s="51"/>
      <c r="G85" s="78"/>
      <c r="H85" s="78"/>
      <c r="I85" s="78"/>
      <c r="J85" s="79"/>
      <c r="K85" s="77"/>
      <c r="M85" s="126" t="s">
        <v>32</v>
      </c>
    </row>
    <row r="86" spans="1:17" ht="15" hidden="1" customHeight="1">
      <c r="A86" s="28"/>
      <c r="B86" s="139" t="s">
        <v>34</v>
      </c>
      <c r="C86" s="140"/>
      <c r="D86" s="139" t="s">
        <v>35</v>
      </c>
      <c r="E86" s="140"/>
      <c r="F86" s="34"/>
      <c r="G86" s="1"/>
      <c r="H86" s="78"/>
      <c r="I86" s="78"/>
      <c r="J86" s="73" t="s">
        <v>17</v>
      </c>
      <c r="K86" s="80" t="s">
        <v>18</v>
      </c>
    </row>
    <row r="87" spans="1:17" ht="15" hidden="1" customHeight="1">
      <c r="A87" s="28"/>
      <c r="B87" s="139"/>
      <c r="C87" s="140"/>
      <c r="D87" s="139"/>
      <c r="E87" s="140"/>
      <c r="F87" s="34"/>
      <c r="G87" s="1"/>
      <c r="H87" s="78"/>
      <c r="I87" s="78"/>
      <c r="J87" s="81" t="str">
        <f>IF(B87="Master oficial","1,00",IF(B87="Graduat","0,75","0,00"))</f>
        <v>0,00</v>
      </c>
      <c r="K87" s="82"/>
    </row>
    <row r="88" spans="1:17" ht="12.75" hidden="1" customHeight="1">
      <c r="A88" s="28"/>
      <c r="B88" s="139"/>
      <c r="C88" s="140"/>
      <c r="D88" s="139"/>
      <c r="E88" s="140"/>
      <c r="F88" s="34"/>
      <c r="G88" s="1"/>
      <c r="H88" s="78"/>
      <c r="I88" s="78"/>
      <c r="J88" s="81" t="str">
        <f t="shared" ref="J88:J89" si="5">IF(B88="Master oficial","1,00",IF(B88="Graduat","0,75","0,00"))</f>
        <v>0,00</v>
      </c>
      <c r="K88" s="82"/>
    </row>
    <row r="89" spans="1:17" ht="12.75" hidden="1" customHeight="1">
      <c r="A89" s="28"/>
      <c r="B89" s="139"/>
      <c r="C89" s="140"/>
      <c r="D89" s="139"/>
      <c r="E89" s="140"/>
      <c r="F89" s="34"/>
      <c r="G89" s="1"/>
      <c r="H89" s="78"/>
      <c r="I89" s="78"/>
      <c r="J89" s="81" t="str">
        <f t="shared" si="5"/>
        <v>0,00</v>
      </c>
      <c r="K89" s="82"/>
    </row>
    <row r="90" spans="1:17" ht="13.5" hidden="1" customHeight="1" thickBot="1">
      <c r="B90" s="65"/>
      <c r="C90" s="51"/>
      <c r="D90" s="51"/>
      <c r="E90" s="51"/>
      <c r="F90" s="51"/>
      <c r="G90" s="163" t="s">
        <v>36</v>
      </c>
      <c r="H90" s="164"/>
      <c r="I90" s="165"/>
      <c r="J90" s="83">
        <f>IF((J87+J88+J89)&gt;2,"2,00",(J87+J88+J89))</f>
        <v>0</v>
      </c>
      <c r="K90" s="82"/>
    </row>
    <row r="91" spans="1:17" ht="13.5" thickBot="1">
      <c r="B91" s="166" t="s">
        <v>70</v>
      </c>
      <c r="C91" s="167"/>
      <c r="D91" s="84"/>
      <c r="E91" s="85"/>
      <c r="F91" s="51"/>
      <c r="G91" s="86"/>
      <c r="H91" s="87"/>
      <c r="I91" s="62"/>
      <c r="J91" s="88"/>
      <c r="K91" s="64"/>
    </row>
    <row r="92" spans="1:17" ht="31.5" customHeight="1" thickBot="1">
      <c r="A92" s="19" t="s">
        <v>8</v>
      </c>
      <c r="B92" s="168" t="s">
        <v>37</v>
      </c>
      <c r="C92" s="169"/>
      <c r="D92" s="89"/>
      <c r="E92" s="89"/>
      <c r="F92" s="89"/>
      <c r="G92" s="90"/>
      <c r="H92" s="91"/>
      <c r="I92" s="92"/>
      <c r="J92" s="93" t="s">
        <v>17</v>
      </c>
      <c r="K92" s="94" t="s">
        <v>18</v>
      </c>
      <c r="L92" s="128"/>
      <c r="N92" s="128"/>
    </row>
    <row r="93" spans="1:17" ht="15" customHeight="1" thickBot="1">
      <c r="A93" s="28"/>
      <c r="B93" s="139"/>
      <c r="C93" s="140"/>
      <c r="D93" s="51"/>
      <c r="E93" s="51"/>
      <c r="F93" s="51"/>
      <c r="G93" s="163" t="s">
        <v>38</v>
      </c>
      <c r="H93" s="164"/>
      <c r="I93" s="165"/>
      <c r="J93" s="136" t="str">
        <f>IF(B93="Nivell Elemental/B1","0,50",IF(B93="Nivell Mitjà/C1","1,00",IF(B93="Nivell Superior/C2","1,50","0,00")))</f>
        <v>0,00</v>
      </c>
      <c r="K93" s="137"/>
      <c r="L93" s="128"/>
      <c r="M93" s="126" t="s">
        <v>56</v>
      </c>
      <c r="N93" s="128"/>
    </row>
    <row r="94" spans="1:17" ht="15" customHeight="1">
      <c r="A94" s="95"/>
      <c r="B94" s="75"/>
      <c r="C94" s="96"/>
      <c r="D94" s="51"/>
      <c r="E94" s="51"/>
      <c r="F94" s="51"/>
      <c r="G94" s="78"/>
      <c r="H94" s="78"/>
      <c r="I94" s="78"/>
      <c r="J94" s="79"/>
      <c r="K94" s="97"/>
      <c r="L94" s="128"/>
      <c r="M94" s="126" t="s">
        <v>39</v>
      </c>
      <c r="N94" s="128"/>
    </row>
    <row r="95" spans="1:17" ht="15" customHeight="1" thickBot="1">
      <c r="A95" s="2"/>
      <c r="B95" s="170" t="s">
        <v>71</v>
      </c>
      <c r="C95" s="170"/>
      <c r="D95" s="84"/>
      <c r="E95" s="85"/>
      <c r="F95" s="51"/>
      <c r="G95" s="86"/>
      <c r="H95" s="87"/>
      <c r="I95" s="62"/>
      <c r="J95" s="151" t="s">
        <v>17</v>
      </c>
      <c r="K95" s="153" t="s">
        <v>18</v>
      </c>
      <c r="M95" s="126" t="s">
        <v>40</v>
      </c>
      <c r="N95" s="128"/>
    </row>
    <row r="96" spans="1:17" s="51" customFormat="1" ht="15" customHeight="1" thickBot="1">
      <c r="A96" s="67" t="s">
        <v>8</v>
      </c>
      <c r="B96" s="155"/>
      <c r="C96" s="156"/>
      <c r="D96" s="98"/>
      <c r="E96" s="98"/>
      <c r="F96" s="98"/>
      <c r="G96" s="98"/>
      <c r="H96" s="98"/>
      <c r="I96" s="98"/>
      <c r="J96" s="152"/>
      <c r="K96" s="154"/>
      <c r="L96" s="129"/>
      <c r="M96" s="129"/>
      <c r="N96" s="129"/>
      <c r="O96" s="129"/>
      <c r="P96" s="129"/>
      <c r="Q96" s="99"/>
    </row>
    <row r="97" spans="1:17" s="51" customFormat="1" ht="21.75" customHeight="1">
      <c r="A97" s="100"/>
      <c r="B97" s="34"/>
      <c r="C97" s="34"/>
      <c r="D97" s="98"/>
      <c r="E97" s="98"/>
      <c r="F97" s="98"/>
      <c r="G97" s="98"/>
      <c r="H97" s="98"/>
      <c r="I97" s="98"/>
      <c r="J97" s="73" t="str">
        <f>IF(C97="A2","0,25",IF(C97="B1","0,65",IF(C97="B2","0,75",IF(C97="C1","1,10",IF(C97="C2","1,50","0,00")))))</f>
        <v>0,00</v>
      </c>
      <c r="K97" s="74"/>
      <c r="L97" s="126"/>
      <c r="M97" s="126"/>
      <c r="N97" s="129" t="s">
        <v>41</v>
      </c>
      <c r="O97" s="129"/>
      <c r="P97" s="129"/>
      <c r="Q97" s="99"/>
    </row>
    <row r="98" spans="1:17" s="51" customFormat="1" ht="21.75" customHeight="1">
      <c r="A98" s="100"/>
      <c r="B98" s="34"/>
      <c r="C98" s="34"/>
      <c r="D98" s="98"/>
      <c r="E98" s="98"/>
      <c r="F98" s="98"/>
      <c r="G98" s="98"/>
      <c r="H98" s="98"/>
      <c r="I98" s="98"/>
      <c r="J98" s="73" t="str">
        <f t="shared" ref="J98:J101" si="6">IF(C98="A2","0,25",IF(C98="B1","0,65",IF(C98="B2","0,75",IF(C98="C1","1,10",IF(C98="C2","1,50","0,00")))))</f>
        <v>0,00</v>
      </c>
      <c r="K98" s="74"/>
      <c r="L98" s="126"/>
      <c r="M98" s="126"/>
      <c r="N98" s="129" t="s">
        <v>42</v>
      </c>
      <c r="O98" s="129"/>
      <c r="P98" s="129"/>
      <c r="Q98" s="99"/>
    </row>
    <row r="99" spans="1:17" s="51" customFormat="1" ht="17.25" customHeight="1">
      <c r="A99" s="124"/>
      <c r="B99" s="34"/>
      <c r="C99" s="34"/>
      <c r="D99" s="98"/>
      <c r="E99" s="98"/>
      <c r="F99" s="98"/>
      <c r="G99" s="98"/>
      <c r="H99" s="98"/>
      <c r="I99" s="98"/>
      <c r="J99" s="73" t="str">
        <f t="shared" si="6"/>
        <v>0,00</v>
      </c>
      <c r="K99" s="74"/>
      <c r="L99" s="126"/>
      <c r="M99" s="126"/>
      <c r="N99" s="129" t="s">
        <v>43</v>
      </c>
      <c r="O99" s="129"/>
      <c r="P99" s="129"/>
      <c r="Q99" s="99"/>
    </row>
    <row r="100" spans="1:17" s="51" customFormat="1" ht="17.25" customHeight="1">
      <c r="A100" s="124"/>
      <c r="B100" s="34"/>
      <c r="C100" s="34"/>
      <c r="D100" s="98"/>
      <c r="E100" s="98"/>
      <c r="F100" s="98"/>
      <c r="G100" s="98"/>
      <c r="H100" s="98"/>
      <c r="I100" s="98"/>
      <c r="J100" s="73" t="str">
        <f t="shared" si="6"/>
        <v>0,00</v>
      </c>
      <c r="K100" s="74"/>
      <c r="L100" s="126"/>
      <c r="M100" s="126"/>
      <c r="N100" s="129" t="s">
        <v>44</v>
      </c>
      <c r="O100" s="129"/>
      <c r="P100" s="129"/>
      <c r="Q100" s="99"/>
    </row>
    <row r="101" spans="1:17" s="51" customFormat="1" ht="17.25" customHeight="1" thickBot="1">
      <c r="A101" s="124"/>
      <c r="B101" s="34"/>
      <c r="C101" s="34"/>
      <c r="D101" s="98"/>
      <c r="E101" s="98"/>
      <c r="F101" s="98"/>
      <c r="G101" s="98"/>
      <c r="H101" s="98"/>
      <c r="I101" s="98"/>
      <c r="J101" s="73" t="str">
        <f t="shared" si="6"/>
        <v>0,00</v>
      </c>
      <c r="K101" s="74"/>
      <c r="L101" s="129"/>
      <c r="M101" s="126"/>
      <c r="N101" s="129" t="s">
        <v>45</v>
      </c>
      <c r="O101" s="129"/>
      <c r="P101" s="129"/>
      <c r="Q101" s="99"/>
    </row>
    <row r="102" spans="1:17" s="51" customFormat="1" ht="17.25" customHeight="1" thickBot="1">
      <c r="A102" s="1"/>
      <c r="B102" s="1"/>
      <c r="C102" s="1"/>
      <c r="D102" s="98"/>
      <c r="E102" s="98"/>
      <c r="F102" s="98"/>
      <c r="G102" s="157" t="s">
        <v>46</v>
      </c>
      <c r="H102" s="157"/>
      <c r="I102" s="157"/>
      <c r="J102" s="134">
        <f>IF((J97+J98+J99+J100+J101)&gt;1.5,1.5,J97+J98+J99+J100+J101)</f>
        <v>0</v>
      </c>
      <c r="K102" s="135"/>
      <c r="L102" s="129"/>
      <c r="M102" s="129"/>
      <c r="N102" s="129"/>
      <c r="O102" s="129"/>
      <c r="P102" s="129"/>
      <c r="Q102" s="99"/>
    </row>
    <row r="103" spans="1:17" ht="13.5" thickBot="1">
      <c r="A103" s="51"/>
      <c r="B103" s="98"/>
      <c r="C103" s="98"/>
      <c r="D103" s="98"/>
      <c r="E103" s="98"/>
      <c r="F103" s="98"/>
      <c r="G103" s="78"/>
      <c r="H103" s="78"/>
      <c r="I103" s="78"/>
      <c r="J103" s="79"/>
      <c r="K103" s="101"/>
    </row>
    <row r="104" spans="1:17" ht="13.5" customHeight="1" thickBot="1">
      <c r="A104" s="99"/>
      <c r="F104" s="158" t="s">
        <v>47</v>
      </c>
      <c r="G104" s="159"/>
      <c r="H104" s="159"/>
      <c r="I104" s="160"/>
      <c r="J104" s="161">
        <f>J49+J84+J93+J102</f>
        <v>0</v>
      </c>
      <c r="K104" s="162"/>
    </row>
    <row r="105" spans="1:17">
      <c r="A105" s="99"/>
      <c r="B105" s="98"/>
      <c r="C105" s="98"/>
      <c r="D105" s="98"/>
      <c r="E105" s="98"/>
      <c r="F105" s="98"/>
      <c r="G105" s="98"/>
      <c r="H105" s="98"/>
      <c r="I105" s="98"/>
      <c r="J105" s="98"/>
      <c r="K105" s="102"/>
      <c r="L105" s="129"/>
    </row>
    <row r="106" spans="1:17" ht="3" customHeight="1">
      <c r="A106" s="99"/>
      <c r="B106" s="98"/>
      <c r="C106" s="98"/>
      <c r="D106" s="98"/>
      <c r="E106" s="98"/>
      <c r="F106" s="98"/>
      <c r="G106" s="98"/>
      <c r="H106" s="98"/>
      <c r="I106" s="98"/>
      <c r="J106" s="98"/>
      <c r="K106" s="102"/>
      <c r="M106" s="129"/>
    </row>
    <row r="107" spans="1:17" ht="12.75" customHeight="1" thickBot="1">
      <c r="A107" s="99"/>
      <c r="B107" s="98"/>
      <c r="C107" s="98"/>
      <c r="D107" s="98"/>
      <c r="E107" s="98"/>
      <c r="F107" s="98"/>
      <c r="G107" s="98"/>
      <c r="H107" s="98"/>
      <c r="I107" s="98"/>
      <c r="J107" s="98"/>
      <c r="K107" s="102"/>
    </row>
    <row r="108" spans="1:17" ht="18" customHeight="1" thickBot="1">
      <c r="B108" s="8" t="s">
        <v>48</v>
      </c>
      <c r="C108" s="103"/>
      <c r="D108" s="103"/>
      <c r="E108" s="103"/>
      <c r="F108" s="104"/>
      <c r="G108" s="105"/>
      <c r="H108" s="106"/>
      <c r="I108" s="106"/>
      <c r="J108" s="107"/>
      <c r="K108" s="108"/>
    </row>
    <row r="109" spans="1:17" ht="6.75" customHeight="1">
      <c r="B109" s="142" t="s">
        <v>49</v>
      </c>
      <c r="C109" s="143"/>
      <c r="D109" s="143"/>
      <c r="E109" s="143"/>
      <c r="F109" s="143"/>
      <c r="G109" s="143"/>
      <c r="H109" s="143"/>
      <c r="I109" s="143"/>
      <c r="J109" s="143"/>
      <c r="K109" s="144"/>
    </row>
    <row r="110" spans="1:17" ht="18" customHeight="1">
      <c r="B110" s="145"/>
      <c r="C110" s="146"/>
      <c r="D110" s="146"/>
      <c r="E110" s="146"/>
      <c r="F110" s="146"/>
      <c r="G110" s="146"/>
      <c r="H110" s="146"/>
      <c r="I110" s="146"/>
      <c r="J110" s="146"/>
      <c r="K110" s="147"/>
    </row>
    <row r="111" spans="1:17">
      <c r="B111" s="145"/>
      <c r="C111" s="146"/>
      <c r="D111" s="146"/>
      <c r="E111" s="146"/>
      <c r="F111" s="146"/>
      <c r="G111" s="146"/>
      <c r="H111" s="146"/>
      <c r="I111" s="146"/>
      <c r="J111" s="146"/>
      <c r="K111" s="147"/>
    </row>
    <row r="112" spans="1:17">
      <c r="B112" s="145"/>
      <c r="C112" s="146"/>
      <c r="D112" s="146"/>
      <c r="E112" s="146"/>
      <c r="F112" s="146"/>
      <c r="G112" s="146"/>
      <c r="H112" s="146"/>
      <c r="I112" s="146"/>
      <c r="J112" s="146"/>
      <c r="K112" s="147"/>
    </row>
    <row r="113" spans="2:16">
      <c r="B113" s="109" t="s">
        <v>50</v>
      </c>
      <c r="C113" s="110"/>
      <c r="D113" s="111" t="s">
        <v>51</v>
      </c>
      <c r="E113" s="111"/>
      <c r="F113" s="112"/>
      <c r="G113" s="113"/>
      <c r="H113" s="113"/>
      <c r="I113" s="113"/>
      <c r="J113" s="113"/>
      <c r="K113" s="114"/>
      <c r="L113" s="129"/>
      <c r="M113" s="129"/>
      <c r="N113" s="129"/>
      <c r="O113" s="129"/>
      <c r="P113" s="129"/>
    </row>
    <row r="114" spans="2:16">
      <c r="B114" s="109"/>
      <c r="C114" s="51"/>
      <c r="D114" s="51"/>
      <c r="E114" s="51"/>
      <c r="F114" s="115"/>
      <c r="G114" s="116"/>
      <c r="H114" s="116"/>
      <c r="I114" s="116"/>
      <c r="J114" s="116"/>
      <c r="K114" s="117"/>
      <c r="L114" s="129"/>
      <c r="M114" s="129"/>
      <c r="N114" s="129"/>
      <c r="O114" s="129"/>
      <c r="P114" s="129"/>
    </row>
    <row r="115" spans="2:16">
      <c r="B115" s="65"/>
      <c r="C115" s="51"/>
      <c r="D115" s="51"/>
      <c r="E115" s="51"/>
      <c r="F115" s="115"/>
      <c r="G115" s="116"/>
      <c r="H115" s="116"/>
      <c r="I115" s="116"/>
      <c r="J115" s="116"/>
      <c r="K115" s="117"/>
      <c r="L115" s="129"/>
      <c r="M115" s="129"/>
      <c r="N115" s="129"/>
      <c r="O115" s="129"/>
      <c r="P115" s="129"/>
    </row>
    <row r="116" spans="2:16" ht="13.5" thickBot="1">
      <c r="B116" s="105"/>
      <c r="C116" s="57"/>
      <c r="D116" s="57"/>
      <c r="E116" s="57"/>
      <c r="F116" s="118"/>
      <c r="G116" s="119"/>
      <c r="H116" s="119"/>
      <c r="I116" s="119"/>
      <c r="J116" s="119"/>
      <c r="K116" s="120"/>
      <c r="L116" s="129"/>
      <c r="M116" s="129"/>
      <c r="N116" s="129"/>
      <c r="O116" s="129"/>
      <c r="P116" s="129"/>
    </row>
    <row r="117" spans="2:16">
      <c r="B117" s="51"/>
      <c r="C117" s="51"/>
      <c r="D117" s="51"/>
      <c r="E117" s="51"/>
      <c r="F117" s="51"/>
      <c r="G117" s="51"/>
      <c r="H117" s="61"/>
      <c r="I117" s="62"/>
      <c r="J117" s="63"/>
      <c r="K117" s="63"/>
      <c r="L117" s="129"/>
      <c r="M117" s="129"/>
      <c r="N117" s="129"/>
      <c r="O117" s="129"/>
      <c r="P117" s="129"/>
    </row>
    <row r="118" spans="2:16">
      <c r="B118" s="51"/>
      <c r="C118" s="51"/>
      <c r="D118" s="51"/>
      <c r="E118" s="51"/>
      <c r="F118" s="51"/>
      <c r="G118" s="51"/>
      <c r="H118" s="61"/>
      <c r="I118" s="62"/>
      <c r="J118" s="63"/>
      <c r="K118" s="63"/>
      <c r="L118" s="129"/>
      <c r="M118" s="129"/>
      <c r="N118" s="129"/>
      <c r="O118" s="129"/>
      <c r="P118" s="129"/>
    </row>
    <row r="119" spans="2:16">
      <c r="B119" s="51"/>
      <c r="C119" s="51"/>
      <c r="D119" s="51"/>
      <c r="E119" s="51"/>
      <c r="F119" s="51"/>
      <c r="G119" s="51"/>
      <c r="H119" s="61"/>
      <c r="I119" s="62"/>
      <c r="J119" s="63"/>
      <c r="K119" s="63"/>
      <c r="L119" s="129"/>
      <c r="M119" s="129"/>
      <c r="N119" s="129"/>
      <c r="O119" s="129"/>
      <c r="P119" s="129"/>
    </row>
    <row r="120" spans="2:16">
      <c r="B120" s="51"/>
      <c r="C120" s="51"/>
      <c r="D120" s="51"/>
      <c r="E120" s="51"/>
      <c r="F120" s="51"/>
      <c r="G120" s="51"/>
      <c r="H120" s="61"/>
      <c r="I120" s="62"/>
      <c r="J120" s="63"/>
      <c r="K120" s="63"/>
      <c r="L120" s="129"/>
      <c r="M120" s="129"/>
      <c r="N120" s="129"/>
      <c r="O120" s="129"/>
      <c r="P120" s="129"/>
    </row>
    <row r="121" spans="2:16">
      <c r="B121" s="51"/>
      <c r="C121" s="51"/>
      <c r="D121" s="51"/>
      <c r="E121" s="51"/>
      <c r="F121" s="51"/>
      <c r="G121" s="51"/>
      <c r="H121" s="61"/>
      <c r="I121" s="62"/>
      <c r="J121" s="63"/>
      <c r="K121" s="63"/>
      <c r="L121" s="129"/>
      <c r="M121" s="129"/>
      <c r="N121" s="129"/>
      <c r="O121" s="129"/>
      <c r="P121" s="129"/>
    </row>
    <row r="122" spans="2:16">
      <c r="B122" s="51"/>
      <c r="C122" s="51"/>
      <c r="D122" s="51"/>
      <c r="E122" s="51"/>
      <c r="F122" s="51"/>
      <c r="G122" s="51"/>
      <c r="H122" s="61"/>
      <c r="I122" s="62"/>
      <c r="J122" s="63"/>
      <c r="K122" s="63"/>
      <c r="L122" s="129"/>
      <c r="M122" s="129"/>
      <c r="N122" s="129"/>
      <c r="O122" s="129"/>
      <c r="P122" s="129"/>
    </row>
    <row r="123" spans="2:16">
      <c r="B123" s="51"/>
      <c r="C123" s="51"/>
      <c r="D123" s="51"/>
      <c r="E123" s="51"/>
      <c r="F123" s="51"/>
      <c r="G123" s="51"/>
      <c r="H123" s="61"/>
      <c r="I123" s="62"/>
      <c r="J123" s="63"/>
      <c r="K123" s="63"/>
      <c r="L123" s="129"/>
      <c r="M123" s="129"/>
      <c r="N123" s="129"/>
      <c r="O123" s="129"/>
      <c r="P123" s="129"/>
    </row>
    <row r="124" spans="2:16">
      <c r="B124" s="51"/>
      <c r="C124" s="51"/>
      <c r="D124" s="51"/>
      <c r="E124" s="51"/>
      <c r="F124" s="51"/>
      <c r="G124" s="51"/>
      <c r="H124" s="61"/>
      <c r="I124" s="62"/>
      <c r="J124" s="63"/>
      <c r="K124" s="63"/>
      <c r="L124" s="129"/>
      <c r="M124" s="129"/>
      <c r="N124" s="129"/>
      <c r="O124" s="129"/>
      <c r="P124" s="129"/>
    </row>
    <row r="125" spans="2:16">
      <c r="B125" s="51"/>
      <c r="C125" s="51"/>
      <c r="D125" s="51"/>
      <c r="E125" s="51"/>
      <c r="F125" s="51"/>
      <c r="G125" s="51"/>
      <c r="H125" s="61"/>
      <c r="I125" s="62"/>
      <c r="J125" s="63"/>
      <c r="K125" s="63"/>
      <c r="L125" s="129"/>
      <c r="M125" s="129"/>
      <c r="N125" s="129"/>
      <c r="O125" s="129"/>
      <c r="P125" s="129"/>
    </row>
    <row r="126" spans="2:16">
      <c r="B126" s="51"/>
      <c r="C126" s="51"/>
      <c r="D126" s="51"/>
      <c r="E126" s="51"/>
      <c r="F126" s="51"/>
      <c r="G126" s="51"/>
      <c r="H126" s="61"/>
      <c r="I126" s="62"/>
      <c r="J126" s="63"/>
      <c r="K126" s="63"/>
      <c r="L126" s="129"/>
      <c r="M126" s="129"/>
      <c r="N126" s="129"/>
      <c r="O126" s="129"/>
      <c r="P126" s="129"/>
    </row>
    <row r="127" spans="2:16">
      <c r="B127" s="51"/>
      <c r="C127" s="51"/>
      <c r="D127" s="51"/>
      <c r="E127" s="51"/>
      <c r="F127" s="51"/>
      <c r="G127" s="51"/>
      <c r="H127" s="61"/>
      <c r="I127" s="62"/>
      <c r="J127" s="63"/>
      <c r="K127" s="63"/>
      <c r="L127" s="129"/>
      <c r="M127" s="129"/>
      <c r="N127" s="129"/>
      <c r="O127" s="129"/>
      <c r="P127" s="129"/>
    </row>
    <row r="128" spans="2:16">
      <c r="B128" s="51"/>
      <c r="C128" s="51"/>
      <c r="D128" s="51"/>
      <c r="E128" s="51"/>
      <c r="F128" s="51"/>
      <c r="G128" s="51"/>
      <c r="H128" s="61"/>
      <c r="I128" s="62"/>
      <c r="J128" s="63"/>
      <c r="K128" s="63"/>
      <c r="L128" s="129"/>
      <c r="M128" s="129"/>
      <c r="N128" s="129"/>
      <c r="O128" s="129"/>
      <c r="P128" s="129"/>
    </row>
    <row r="129" spans="2:16">
      <c r="B129" s="51"/>
      <c r="C129" s="51"/>
      <c r="D129" s="51"/>
      <c r="E129" s="51"/>
      <c r="F129" s="51"/>
      <c r="G129" s="51"/>
      <c r="H129" s="61"/>
      <c r="I129" s="62"/>
      <c r="J129" s="63"/>
      <c r="K129" s="63"/>
      <c r="L129" s="129"/>
      <c r="M129" s="129"/>
      <c r="N129" s="129"/>
      <c r="O129" s="129"/>
      <c r="P129" s="129"/>
    </row>
    <row r="130" spans="2:16">
      <c r="B130" s="51"/>
      <c r="C130" s="51"/>
      <c r="D130" s="51"/>
      <c r="E130" s="51"/>
      <c r="F130" s="51"/>
      <c r="G130" s="51"/>
      <c r="H130" s="61"/>
      <c r="I130" s="62"/>
      <c r="J130" s="63"/>
      <c r="K130" s="63"/>
    </row>
    <row r="131" spans="2:16">
      <c r="B131" s="51"/>
      <c r="C131" s="51"/>
      <c r="D131" s="51"/>
      <c r="E131" s="51"/>
      <c r="F131" s="51"/>
      <c r="G131" s="51"/>
      <c r="H131" s="61"/>
      <c r="I131" s="62"/>
      <c r="J131" s="63"/>
      <c r="K131" s="63"/>
    </row>
    <row r="132" spans="2:16">
      <c r="B132" s="51"/>
      <c r="C132" s="51"/>
      <c r="D132" s="51"/>
      <c r="E132" s="51"/>
      <c r="F132" s="51"/>
      <c r="G132" s="51"/>
      <c r="H132" s="61"/>
      <c r="I132" s="62"/>
      <c r="J132" s="63"/>
      <c r="K132" s="63"/>
    </row>
  </sheetData>
  <sheetProtection password="CDFC" sheet="1" objects="1" scenarios="1" insertRows="0" selectLockedCells="1"/>
  <dataConsolidate/>
  <mergeCells count="94">
    <mergeCell ref="B10:K10"/>
    <mergeCell ref="B30:K30"/>
    <mergeCell ref="A44:G44"/>
    <mergeCell ref="G45:I45"/>
    <mergeCell ref="A24:G24"/>
    <mergeCell ref="G25:I25"/>
    <mergeCell ref="G26:I26"/>
    <mergeCell ref="C2:F2"/>
    <mergeCell ref="H2:I2"/>
    <mergeCell ref="D5:E5"/>
    <mergeCell ref="D6:E6"/>
    <mergeCell ref="B9:K9"/>
    <mergeCell ref="B57:D57"/>
    <mergeCell ref="E57:F57"/>
    <mergeCell ref="G46:I46"/>
    <mergeCell ref="C49:I49"/>
    <mergeCell ref="B52:K52"/>
    <mergeCell ref="B53:D53"/>
    <mergeCell ref="E53:F53"/>
    <mergeCell ref="K53:K54"/>
    <mergeCell ref="B54:D54"/>
    <mergeCell ref="E54:F54"/>
    <mergeCell ref="B56:D56"/>
    <mergeCell ref="E56:F56"/>
    <mergeCell ref="B55:D55"/>
    <mergeCell ref="E55:F55"/>
    <mergeCell ref="E66:F66"/>
    <mergeCell ref="B58:D58"/>
    <mergeCell ref="E58:F58"/>
    <mergeCell ref="B59:D59"/>
    <mergeCell ref="E59:F59"/>
    <mergeCell ref="B60:D60"/>
    <mergeCell ref="B61:D61"/>
    <mergeCell ref="B62:D62"/>
    <mergeCell ref="B63:D63"/>
    <mergeCell ref="B64:D64"/>
    <mergeCell ref="B65:D65"/>
    <mergeCell ref="B66:D66"/>
    <mergeCell ref="B70:D70"/>
    <mergeCell ref="E70:F70"/>
    <mergeCell ref="B71:D71"/>
    <mergeCell ref="E71:F71"/>
    <mergeCell ref="B72:D72"/>
    <mergeCell ref="E72:F72"/>
    <mergeCell ref="B67:D67"/>
    <mergeCell ref="E67:F67"/>
    <mergeCell ref="B68:D68"/>
    <mergeCell ref="E68:F68"/>
    <mergeCell ref="B69:D69"/>
    <mergeCell ref="E69:F69"/>
    <mergeCell ref="D88:E88"/>
    <mergeCell ref="B89:C89"/>
    <mergeCell ref="D89:E89"/>
    <mergeCell ref="B85:C85"/>
    <mergeCell ref="B86:C86"/>
    <mergeCell ref="D86:E86"/>
    <mergeCell ref="B88:C88"/>
    <mergeCell ref="G73:I73"/>
    <mergeCell ref="G84:I84"/>
    <mergeCell ref="B74:K74"/>
    <mergeCell ref="B75:D75"/>
    <mergeCell ref="E75:F75"/>
    <mergeCell ref="K75:K76"/>
    <mergeCell ref="B76:D76"/>
    <mergeCell ref="E76:F76"/>
    <mergeCell ref="A84:F84"/>
    <mergeCell ref="G83:I83"/>
    <mergeCell ref="B80:D80"/>
    <mergeCell ref="E80:F80"/>
    <mergeCell ref="B81:D81"/>
    <mergeCell ref="E81:F81"/>
    <mergeCell ref="B82:D82"/>
    <mergeCell ref="B77:D77"/>
    <mergeCell ref="B109:K112"/>
    <mergeCell ref="B51:K51"/>
    <mergeCell ref="J95:J96"/>
    <mergeCell ref="K95:K96"/>
    <mergeCell ref="B96:C96"/>
    <mergeCell ref="G102:I102"/>
    <mergeCell ref="F104:I104"/>
    <mergeCell ref="J104:K104"/>
    <mergeCell ref="G90:I90"/>
    <mergeCell ref="B91:C91"/>
    <mergeCell ref="B92:C92"/>
    <mergeCell ref="B93:C93"/>
    <mergeCell ref="G93:I93"/>
    <mergeCell ref="B95:C95"/>
    <mergeCell ref="B87:C87"/>
    <mergeCell ref="D87:E87"/>
    <mergeCell ref="E77:F77"/>
    <mergeCell ref="B78:D78"/>
    <mergeCell ref="E78:F78"/>
    <mergeCell ref="B79:D79"/>
    <mergeCell ref="E79:F79"/>
  </mergeCells>
  <dataValidations count="7">
    <dataValidation type="list" showInputMessage="1" showErrorMessage="1" sqref="B87:C89">
      <formula1>$M$73:$M$85</formula1>
    </dataValidation>
    <dataValidation showInputMessage="1" showErrorMessage="1" sqref="G86:G89 B86:C86"/>
    <dataValidation type="list" allowBlank="1" showInputMessage="1" showErrorMessage="1" sqref="B94:C94">
      <formula1>$M$92:$M$102</formula1>
    </dataValidation>
    <dataValidation type="list" allowBlank="1" showInputMessage="1" showErrorMessage="1" sqref="B93:C93">
      <formula1>$M$93:$M$95</formula1>
    </dataValidation>
    <dataValidation type="list" showInputMessage="1" showErrorMessage="1" sqref="C97:C101">
      <formula1>$N$97:$N$101</formula1>
    </dataValidation>
    <dataValidation type="list" allowBlank="1" showInputMessage="1" showErrorMessage="1" sqref="G54:G72">
      <formula1>$O$54:$O$57</formula1>
    </dataValidation>
    <dataValidation type="list" showInputMessage="1" showErrorMessage="1" sqref="G76:G82">
      <formula1>$M$76:$M$78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5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esteban</cp:lastModifiedBy>
  <dcterms:created xsi:type="dcterms:W3CDTF">2022-05-17T11:20:39Z</dcterms:created>
  <dcterms:modified xsi:type="dcterms:W3CDTF">2025-04-10T12:25:16Z</dcterms:modified>
</cp:coreProperties>
</file>