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5-6537 CAP DE SECCIÓ CONTRACTACIÓ\"/>
    </mc:Choice>
  </mc:AlternateContent>
  <xr:revisionPtr revIDLastSave="0" documentId="13_ncr:1_{8F7BD8DD-EC92-49BB-ADB2-512AA7D9E91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UTOBAREMACIÓ" sheetId="1" r:id="rId1"/>
  </sheets>
  <definedNames>
    <definedName name="_xlnm._FilterDatabase" localSheetId="0" hidden="1">AUTOBAREMACIÓ!$A$95:$C$97</definedName>
    <definedName name="_xlnm.Print_Area" localSheetId="0">AUTOBAREMACIÓ!$A$1:$K$173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4" i="1" l="1"/>
  <c r="J153" i="1"/>
  <c r="J152" i="1"/>
  <c r="J157" i="1"/>
  <c r="J156" i="1"/>
  <c r="J155" i="1"/>
  <c r="J151" i="1"/>
  <c r="J150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54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82" i="1"/>
  <c r="J81" i="1"/>
  <c r="J80" i="1"/>
  <c r="J79" i="1"/>
  <c r="J78" i="1"/>
  <c r="J77" i="1"/>
  <c r="J76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7" i="1"/>
  <c r="J97" i="1"/>
  <c r="J93" i="1"/>
  <c r="J158" i="1" l="1"/>
  <c r="J147" i="1"/>
  <c r="J125" i="1"/>
  <c r="J83" i="1"/>
  <c r="H43" i="1"/>
  <c r="H42" i="1"/>
  <c r="H41" i="1"/>
  <c r="H40" i="1"/>
  <c r="H39" i="1"/>
  <c r="H38" i="1"/>
  <c r="H37" i="1"/>
  <c r="H36" i="1"/>
  <c r="H35" i="1"/>
  <c r="H34" i="1"/>
  <c r="H33" i="1"/>
  <c r="H32" i="1"/>
  <c r="J98" i="1"/>
  <c r="J99" i="1"/>
  <c r="J100" i="1"/>
  <c r="J101" i="1"/>
  <c r="J89" i="1"/>
  <c r="J88" i="1"/>
  <c r="J87" i="1"/>
  <c r="H23" i="1"/>
  <c r="H22" i="1"/>
  <c r="H21" i="1"/>
  <c r="H20" i="1"/>
  <c r="H19" i="1"/>
  <c r="H18" i="1"/>
  <c r="H17" i="1"/>
  <c r="H16" i="1"/>
  <c r="H15" i="1"/>
  <c r="H14" i="1"/>
  <c r="H13" i="1"/>
  <c r="H12" i="1"/>
  <c r="J102" i="1" l="1"/>
  <c r="J159" i="1"/>
  <c r="J73" i="1"/>
  <c r="J84" i="1" s="1"/>
  <c r="H44" i="1"/>
  <c r="I44" i="1" s="1"/>
  <c r="J44" i="1" s="1"/>
  <c r="J45" i="1" s="1"/>
  <c r="H24" i="1"/>
  <c r="I24" i="1" s="1"/>
  <c r="J24" i="1" s="1"/>
  <c r="J25" i="1" s="1"/>
  <c r="J90" i="1"/>
  <c r="J49" i="1" l="1"/>
  <c r="J161" i="1" s="1"/>
</calcChain>
</file>

<file path=xl/sharedStrings.xml><?xml version="1.0" encoding="utf-8"?>
<sst xmlns="http://schemas.openxmlformats.org/spreadsheetml/2006/main" count="165" uniqueCount="89">
  <si>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</si>
  <si>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</si>
  <si>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</si>
  <si>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</si>
  <si>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</si>
  <si>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</si>
  <si>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</si>
  <si>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</si>
  <si>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</si>
  <si>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</si>
  <si>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</si>
  <si>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</si>
  <si>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</si>
  <si>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</si>
  <si>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</si>
  <si>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</si>
  <si>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</si>
  <si>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</si>
  <si>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</si>
  <si>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</si>
  <si>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</si>
  <si>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</si>
  <si>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</si>
  <si>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</si>
  <si>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</si>
  <si>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</si>
  <si>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</si>
  <si>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</si>
  <si>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</si>
  <si>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</si>
  <si>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</si>
  <si>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</si>
  <si>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</si>
  <si>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</si>
  <si>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</si>
  <si>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</si>
  <si>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</si>
  <si>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</si>
  <si>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</si>
  <si>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</si>
  <si>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</si>
  <si>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</si>
  <si>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</si>
  <si>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</si>
  <si>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</si>
  <si>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</si>
  <si>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</si>
  <si>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</si>
  <si>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</si>
  <si>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</si>
  <si>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</si>
  <si>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</si>
  <si>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</si>
  <si>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CONEIXEMENTS IDIOMES COMUNIT. (màx. 1 p)</t>
  </si>
  <si>
    <t>CONEIXEMENTS DE VALENCIÀ (màx. 1 p.)</t>
  </si>
  <si>
    <t>100h o més hores</t>
  </si>
  <si>
    <t>Màsters entre 60 i 120 ects</t>
  </si>
  <si>
    <t>Cursos de Post-grau entre 30 i 60 etcs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</si>
  <si>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</si>
  <si>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</si>
  <si>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</si>
  <si>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EXPERIÈNCIA LABORAL (màx. 10,00 punts)</t>
  </si>
  <si>
    <t>FORMACIÓ (màx. 5,00 punts)</t>
  </si>
  <si>
    <t>Cursos de Formació (màx. 3 p.)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</si>
  <si>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</si>
  <si>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</si>
  <si>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</si>
  <si>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</si>
  <si>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</si>
  <si>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</si>
  <si>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TRANSFERÈNCIA DEL CONEIXEMENT (màx. 3,00 punts)</t>
  </si>
  <si>
    <t>Participació en congressos, jornades i conferències relacionades amb l'activitat professional i institucional (0,10 punts/participació)</t>
  </si>
  <si>
    <t>Docència en cursos de formació</t>
  </si>
  <si>
    <t>10 o més hores</t>
  </si>
  <si>
    <t>2'5 o més hores</t>
  </si>
  <si>
    <t>7'5 o més hores</t>
  </si>
  <si>
    <t>5'0 o més hores</t>
  </si>
  <si>
    <t>PUBLICACIÓ</t>
  </si>
  <si>
    <t>Nº AUTORS</t>
  </si>
  <si>
    <t>Publicació/Manual</t>
  </si>
  <si>
    <t>Publicació</t>
  </si>
  <si>
    <t>Manual</t>
  </si>
  <si>
    <t>Publicacions relacionades amb l'àmbit de l'Administració Pública</t>
  </si>
  <si>
    <t>TOTAL TRANSFERÈNCIA DEL CONEIXEMENT</t>
  </si>
  <si>
    <t>CAP DE SECCIÓ DE CONTRACTACIÓ</t>
  </si>
  <si>
    <t>6537/2025</t>
  </si>
  <si>
    <t>Com a Tècnic/a, amb eixa o altra denominació del lloc, però amb les mateixes funcions, o funcions similars en l'Administració Local (0,10/mes)</t>
  </si>
  <si>
    <t>Com a Tècnic/a, amb eixa o altra denominació del lloc, però amb les mateixes funcions, o funcions similars en altres administracions públiques (0,05/mes)</t>
  </si>
  <si>
    <t>Titulacions acadèmiques de nivell superior a l'exigida  per a pertànyer al respectiu grup de titulació, exclosa la que es fa server per a esta (màx. 2 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</si>
</sst>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21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3" xfId="0" applyNumberFormat="1" applyFont="1" applyBorder="1" applyAlignment="1">
      <alignment horizontal="right" vertical="center"/>
    </xf>
    <xf numFmtId="2" fontId="10" fillId="2" borderId="43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165" fontId="17" fillId="0" borderId="0" xfId="0" applyNumberFormat="1" applyFont="1" applyAlignment="1">
      <alignment vertical="center"/>
    </xf>
    <xf numFmtId="2" fontId="10" fillId="0" borderId="2" xfId="0" applyNumberFormat="1" applyFont="1" applyBorder="1" applyAlignment="1">
      <alignment horizontal="right" vertical="center"/>
    </xf>
    <xf numFmtId="2" fontId="10" fillId="2" borderId="4" xfId="0" applyNumberFormat="1" applyFont="1" applyFill="1" applyBorder="1" applyAlignment="1">
      <alignment vertical="center"/>
    </xf>
    <xf numFmtId="0" fontId="7" fillId="0" borderId="25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0" fillId="0" borderId="31" xfId="0" applyBorder="1"/>
    <xf numFmtId="0" fontId="12" fillId="2" borderId="44" xfId="0" applyFont="1" applyFill="1" applyBorder="1" applyAlignment="1">
      <alignment horizontal="center" vertical="center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0" borderId="31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73"/>
  <sheetViews>
    <sheetView showGridLines="0" tabSelected="1" topLeftCell="A15" zoomScaleNormal="100" workbookViewId="0">
      <selection activeCell="E77" sqref="E77:F77"/>
    </sheetView>
  </sheetViews>
  <sheetFormatPr baseColWidth="10" defaultColWidth="11.44140625" defaultRowHeight="13.8" x14ac:dyDescent="0.25"/>
  <cols>
    <col min="1" max="1" width="3.6640625" style="1" customWidth="1"/>
    <col min="2" max="2" width="23.88671875" style="2" customWidth="1"/>
    <col min="3" max="3" width="20.109375" style="2" customWidth="1"/>
    <col min="4" max="4" width="14.33203125" style="2" customWidth="1"/>
    <col min="5" max="5" width="7.6640625" style="2" bestFit="1" customWidth="1"/>
    <col min="6" max="6" width="9.109375" style="2" customWidth="1"/>
    <col min="7" max="7" width="8.88671875" style="2" customWidth="1"/>
    <col min="8" max="8" width="7.88671875" style="3" customWidth="1"/>
    <col min="9" max="9" width="6.33203125" style="4" customWidth="1"/>
    <col min="10" max="10" width="9.109375" style="5" customWidth="1"/>
    <col min="11" max="11" width="3.44140625" style="5" customWidth="1"/>
    <col min="12" max="12" width="15.44140625" style="117" hidden="1" customWidth="1"/>
    <col min="13" max="13" width="17.33203125" style="117" hidden="1" customWidth="1"/>
    <col min="14" max="14" width="32" style="117" hidden="1" customWidth="1"/>
    <col min="15" max="16" width="11.44140625" style="117"/>
    <col min="17" max="16384" width="11.44140625" style="1"/>
  </cols>
  <sheetData>
    <row r="1" spans="1:16" ht="7.5" customHeight="1" thickBot="1" x14ac:dyDescent="0.3"/>
    <row r="2" spans="1:16" ht="20.25" customHeight="1" thickBot="1" x14ac:dyDescent="0.3">
      <c r="B2" s="7" t="s">
        <v>0</v>
      </c>
      <c r="C2" s="135" t="s">
        <v>84</v>
      </c>
      <c r="D2" s="136"/>
      <c r="E2" s="136"/>
      <c r="F2" s="137"/>
      <c r="G2" s="8" t="s">
        <v>1</v>
      </c>
      <c r="H2" s="138" t="s">
        <v>85</v>
      </c>
      <c r="I2" s="139"/>
    </row>
    <row r="3" spans="1:16" ht="2.25" customHeight="1" thickBot="1" x14ac:dyDescent="0.3"/>
    <row r="4" spans="1:16" x14ac:dyDescent="0.25">
      <c r="B4" s="9" t="s">
        <v>2</v>
      </c>
      <c r="C4" s="10"/>
      <c r="D4" s="10"/>
      <c r="E4" s="11"/>
      <c r="F4" s="11"/>
    </row>
    <row r="5" spans="1:16" x14ac:dyDescent="0.25">
      <c r="B5" s="12" t="s">
        <v>3</v>
      </c>
      <c r="C5" s="13" t="s">
        <v>4</v>
      </c>
      <c r="D5" s="140" t="s">
        <v>5</v>
      </c>
      <c r="E5" s="141"/>
      <c r="F5" s="14" t="s">
        <v>6</v>
      </c>
    </row>
    <row r="6" spans="1:16" ht="15" customHeight="1" thickBot="1" x14ac:dyDescent="0.3">
      <c r="B6" s="15"/>
      <c r="C6" s="16"/>
      <c r="D6" s="142"/>
      <c r="E6" s="143"/>
      <c r="F6" s="17"/>
    </row>
    <row r="7" spans="1:16" ht="6" customHeight="1" thickBot="1" x14ac:dyDescent="0.3"/>
    <row r="8" spans="1:16" ht="14.4" thickBot="1" x14ac:dyDescent="0.3">
      <c r="B8" s="18" t="s">
        <v>7</v>
      </c>
      <c r="C8" s="10"/>
      <c r="D8" s="10"/>
      <c r="E8" s="10"/>
      <c r="F8" s="11"/>
    </row>
    <row r="9" spans="1:16" s="6" customFormat="1" ht="14.4" x14ac:dyDescent="0.25">
      <c r="A9" s="1"/>
      <c r="B9" s="144" t="s">
        <v>61</v>
      </c>
      <c r="C9" s="145"/>
      <c r="D9" s="145"/>
      <c r="E9" s="145"/>
      <c r="F9" s="145"/>
      <c r="G9" s="145"/>
      <c r="H9" s="145"/>
      <c r="I9" s="145"/>
      <c r="J9" s="145"/>
      <c r="K9" s="146"/>
      <c r="L9" s="117"/>
      <c r="M9" s="117"/>
      <c r="N9" s="117"/>
      <c r="O9" s="117"/>
      <c r="P9" s="117"/>
    </row>
    <row r="10" spans="1:16" ht="21.75" customHeight="1" thickBot="1" x14ac:dyDescent="0.3">
      <c r="B10" s="147" t="s">
        <v>86</v>
      </c>
      <c r="C10" s="148"/>
      <c r="D10" s="148"/>
      <c r="E10" s="148"/>
      <c r="F10" s="148"/>
      <c r="G10" s="148"/>
      <c r="H10" s="148"/>
      <c r="I10" s="149"/>
      <c r="J10" s="149"/>
      <c r="K10" s="150"/>
    </row>
    <row r="11" spans="1:16" ht="24.75" customHeight="1" thickBot="1" x14ac:dyDescent="0.3">
      <c r="A11" s="19" t="s">
        <v>8</v>
      </c>
      <c r="B11" s="113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18"/>
    </row>
    <row r="12" spans="1:16" ht="15" customHeight="1" x14ac:dyDescent="0.25">
      <c r="A12" s="114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8"/>
    </row>
    <row r="13" spans="1:16" ht="15" customHeight="1" x14ac:dyDescent="0.25">
      <c r="A13" s="115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8"/>
    </row>
    <row r="14" spans="1:16" ht="15" customHeight="1" x14ac:dyDescent="0.25">
      <c r="A14" s="115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8"/>
    </row>
    <row r="15" spans="1:16" ht="15" customHeight="1" x14ac:dyDescent="0.25">
      <c r="A15" s="115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8"/>
    </row>
    <row r="16" spans="1:16" ht="15" customHeight="1" x14ac:dyDescent="0.25">
      <c r="A16" s="115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8"/>
    </row>
    <row r="17" spans="1:17" ht="15" customHeight="1" x14ac:dyDescent="0.25">
      <c r="A17" s="115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8"/>
    </row>
    <row r="18" spans="1:17" ht="15" customHeight="1" x14ac:dyDescent="0.25">
      <c r="A18" s="115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5">
      <c r="A19" s="115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5">
      <c r="A20" s="115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5">
      <c r="A21" s="115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5">
      <c r="A22" s="115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5">
      <c r="A23" s="115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3">
      <c r="A24" s="157" t="s">
        <v>58</v>
      </c>
      <c r="B24" s="157"/>
      <c r="C24" s="157"/>
      <c r="D24" s="157"/>
      <c r="E24" s="157"/>
      <c r="F24" s="157"/>
      <c r="G24" s="158"/>
      <c r="H24" s="43">
        <f>SUM(H12:H23)</f>
        <v>0</v>
      </c>
      <c r="I24" s="44" t="str">
        <f>IF(H24&gt;=30,H24/30,"0")</f>
        <v>0</v>
      </c>
      <c r="J24" s="45">
        <f>IF(I24&lt;1,"0",(ROUNDDOWN(I24,0))*0.1)</f>
        <v>0</v>
      </c>
      <c r="K24" s="46"/>
    </row>
    <row r="25" spans="1:17" s="6" customFormat="1" ht="15" customHeight="1" thickBot="1" x14ac:dyDescent="0.3">
      <c r="A25" s="47"/>
      <c r="B25" s="47"/>
      <c r="C25" s="47"/>
      <c r="D25" s="47"/>
      <c r="E25" s="47"/>
      <c r="F25" s="47"/>
      <c r="G25" s="154" t="s">
        <v>52</v>
      </c>
      <c r="H25" s="155"/>
      <c r="I25" s="156"/>
      <c r="J25" s="48">
        <f>IF(SUM(J11:J24)&gt;10,"10,00",SUM(J11:J24))</f>
        <v>0</v>
      </c>
      <c r="K25" s="49"/>
      <c r="L25" s="117"/>
      <c r="M25" s="117"/>
      <c r="N25" s="117"/>
      <c r="O25" s="117"/>
      <c r="P25" s="117"/>
      <c r="Q25" s="1"/>
    </row>
    <row r="26" spans="1:17" s="6" customFormat="1" ht="13.5" customHeight="1" x14ac:dyDescent="0.25">
      <c r="A26" s="1"/>
      <c r="B26" s="50" t="s">
        <v>19</v>
      </c>
      <c r="C26" s="2"/>
      <c r="D26" s="2"/>
      <c r="E26" s="2"/>
      <c r="F26" s="2"/>
      <c r="G26" s="159"/>
      <c r="H26" s="159"/>
      <c r="I26" s="159"/>
      <c r="J26" s="51"/>
      <c r="K26" s="52"/>
      <c r="L26" s="117"/>
      <c r="M26" s="117"/>
      <c r="N26" s="117"/>
      <c r="O26" s="117"/>
      <c r="P26" s="117"/>
      <c r="Q26" s="1"/>
    </row>
    <row r="27" spans="1:17" s="6" customFormat="1" ht="15" customHeight="1" x14ac:dyDescent="0.25">
      <c r="A27" s="1"/>
      <c r="B27" s="50" t="s">
        <v>59</v>
      </c>
      <c r="C27" s="2"/>
      <c r="D27" s="2"/>
      <c r="E27" s="2"/>
      <c r="F27" s="2"/>
      <c r="G27" s="53"/>
      <c r="H27" s="53"/>
      <c r="I27" s="53"/>
      <c r="J27" s="51"/>
      <c r="K27" s="54"/>
      <c r="L27" s="117"/>
      <c r="M27" s="117"/>
      <c r="N27" s="117"/>
      <c r="O27" s="117"/>
      <c r="P27" s="117"/>
      <c r="Q27" s="1"/>
    </row>
    <row r="28" spans="1:17" s="6" customFormat="1" ht="17.25" customHeight="1" thickBot="1" x14ac:dyDescent="0.3">
      <c r="A28" s="1"/>
      <c r="B28" s="55" t="s">
        <v>20</v>
      </c>
      <c r="C28" s="56"/>
      <c r="D28" s="56"/>
      <c r="E28" s="56"/>
      <c r="F28" s="56"/>
      <c r="G28" s="57"/>
      <c r="H28" s="57"/>
      <c r="I28" s="57"/>
      <c r="J28" s="58"/>
      <c r="K28" s="59"/>
      <c r="L28" s="117"/>
      <c r="M28" s="117"/>
      <c r="N28" s="117"/>
      <c r="O28" s="117"/>
      <c r="P28" s="117"/>
      <c r="Q28" s="1"/>
    </row>
    <row r="29" spans="1:17" s="6" customFormat="1" ht="17.25" customHeight="1" x14ac:dyDescent="0.25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7"/>
      <c r="M29" s="117"/>
      <c r="N29" s="117"/>
      <c r="O29" s="117"/>
      <c r="P29" s="117"/>
      <c r="Q29" s="1"/>
    </row>
    <row r="30" spans="1:17" s="6" customFormat="1" ht="17.25" customHeight="1" thickBot="1" x14ac:dyDescent="0.3">
      <c r="A30" s="1"/>
      <c r="B30" s="147" t="s">
        <v>87</v>
      </c>
      <c r="C30" s="148"/>
      <c r="D30" s="148"/>
      <c r="E30" s="148"/>
      <c r="F30" s="148"/>
      <c r="G30" s="148"/>
      <c r="H30" s="148"/>
      <c r="I30" s="148"/>
      <c r="J30" s="148"/>
      <c r="K30" s="151"/>
      <c r="L30" s="117"/>
      <c r="M30" s="117"/>
      <c r="N30" s="117"/>
      <c r="O30" s="117"/>
      <c r="P30" s="117"/>
      <c r="Q30" s="1"/>
    </row>
    <row r="31" spans="1:17" s="6" customFormat="1" ht="21" thickBot="1" x14ac:dyDescent="0.3">
      <c r="A31" s="19" t="s">
        <v>8</v>
      </c>
      <c r="B31" s="113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117"/>
      <c r="M31" s="117"/>
      <c r="N31" s="117"/>
      <c r="O31" s="117"/>
      <c r="P31" s="117"/>
      <c r="Q31" s="1"/>
    </row>
    <row r="32" spans="1:17" s="6" customFormat="1" ht="17.25" customHeight="1" x14ac:dyDescent="0.25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7"/>
      <c r="M32" s="117"/>
      <c r="N32" s="117"/>
      <c r="O32" s="117"/>
      <c r="P32" s="117"/>
      <c r="Q32" s="1"/>
    </row>
    <row r="33" spans="1:17" s="6" customFormat="1" ht="17.25" customHeight="1" x14ac:dyDescent="0.25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7"/>
      <c r="M33" s="117"/>
      <c r="N33" s="117"/>
      <c r="O33" s="117"/>
      <c r="P33" s="117"/>
      <c r="Q33" s="1"/>
    </row>
    <row r="34" spans="1:17" s="6" customFormat="1" ht="17.25" customHeight="1" x14ac:dyDescent="0.25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7"/>
      <c r="M34" s="117"/>
      <c r="N34" s="117"/>
      <c r="O34" s="117"/>
      <c r="P34" s="117"/>
      <c r="Q34" s="1"/>
    </row>
    <row r="35" spans="1:17" s="6" customFormat="1" ht="17.25" customHeight="1" x14ac:dyDescent="0.25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7"/>
      <c r="M35" s="117"/>
      <c r="N35" s="117"/>
      <c r="O35" s="117"/>
      <c r="P35" s="117"/>
      <c r="Q35" s="1"/>
    </row>
    <row r="36" spans="1:17" s="6" customFormat="1" ht="17.25" customHeight="1" x14ac:dyDescent="0.25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7"/>
      <c r="M36" s="117"/>
      <c r="N36" s="117"/>
      <c r="O36" s="117"/>
      <c r="P36" s="117"/>
      <c r="Q36" s="1"/>
    </row>
    <row r="37" spans="1:17" s="6" customFormat="1" ht="17.25" customHeight="1" x14ac:dyDescent="0.25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7"/>
      <c r="M37" s="117"/>
      <c r="N37" s="117"/>
      <c r="O37" s="117"/>
      <c r="P37" s="117"/>
      <c r="Q37" s="1"/>
    </row>
    <row r="38" spans="1:17" s="6" customFormat="1" ht="17.25" customHeight="1" x14ac:dyDescent="0.25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7"/>
      <c r="M38" s="117"/>
      <c r="N38" s="117"/>
      <c r="O38" s="117"/>
      <c r="P38" s="117"/>
      <c r="Q38" s="1"/>
    </row>
    <row r="39" spans="1:17" s="6" customFormat="1" ht="17.25" customHeight="1" x14ac:dyDescent="0.25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7"/>
      <c r="M39" s="117"/>
      <c r="N39" s="117"/>
      <c r="O39" s="117"/>
      <c r="P39" s="117"/>
      <c r="Q39" s="1"/>
    </row>
    <row r="40" spans="1:17" s="6" customFormat="1" ht="17.25" customHeight="1" x14ac:dyDescent="0.25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7"/>
      <c r="M40" s="117"/>
      <c r="N40" s="117"/>
      <c r="O40" s="117"/>
      <c r="P40" s="117"/>
      <c r="Q40" s="1"/>
    </row>
    <row r="41" spans="1:17" s="6" customFormat="1" ht="17.25" customHeight="1" x14ac:dyDescent="0.25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7"/>
      <c r="M41" s="117"/>
      <c r="N41" s="117"/>
      <c r="O41" s="117"/>
      <c r="P41" s="117"/>
      <c r="Q41" s="1"/>
    </row>
    <row r="42" spans="1:17" s="6" customFormat="1" ht="17.25" customHeight="1" x14ac:dyDescent="0.25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7"/>
      <c r="M42" s="117"/>
      <c r="N42" s="117"/>
      <c r="O42" s="117"/>
      <c r="P42" s="117"/>
      <c r="Q42" s="1"/>
    </row>
    <row r="43" spans="1:17" s="6" customFormat="1" ht="17.25" customHeight="1" x14ac:dyDescent="0.25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7"/>
      <c r="M43" s="117"/>
      <c r="N43" s="117"/>
      <c r="O43" s="117"/>
      <c r="P43" s="117"/>
      <c r="Q43" s="1"/>
    </row>
    <row r="44" spans="1:17" s="6" customFormat="1" ht="17.25" customHeight="1" thickBot="1" x14ac:dyDescent="0.3">
      <c r="A44" s="152" t="s">
        <v>58</v>
      </c>
      <c r="B44" s="152"/>
      <c r="C44" s="152"/>
      <c r="D44" s="152"/>
      <c r="E44" s="152"/>
      <c r="F44" s="152"/>
      <c r="G44" s="153"/>
      <c r="H44" s="43">
        <f>SUM(H32:H43)</f>
        <v>0</v>
      </c>
      <c r="I44" s="44" t="str">
        <f>IF(H44&gt;=30,H44/30,"0")</f>
        <v>0</v>
      </c>
      <c r="J44" s="45">
        <f>IF(I44&lt;1,"0",(ROUNDDOWN(I44,0))*0.05)</f>
        <v>0</v>
      </c>
      <c r="K44" s="46"/>
      <c r="L44" s="117"/>
      <c r="M44" s="117"/>
      <c r="N44" s="117"/>
      <c r="O44" s="117"/>
      <c r="P44" s="117"/>
      <c r="Q44" s="1"/>
    </row>
    <row r="45" spans="1:17" ht="17.25" customHeight="1" thickBot="1" x14ac:dyDescent="0.3">
      <c r="A45" s="47"/>
      <c r="B45" s="47"/>
      <c r="C45" s="47"/>
      <c r="D45" s="47"/>
      <c r="E45" s="47"/>
      <c r="F45" s="47"/>
      <c r="G45" s="154" t="s">
        <v>52</v>
      </c>
      <c r="H45" s="155"/>
      <c r="I45" s="156"/>
      <c r="J45" s="48">
        <f>IF(SUM(J31:J44)&gt;10,"10,00",SUM(J31:J44))</f>
        <v>0</v>
      </c>
      <c r="K45" s="49"/>
    </row>
    <row r="46" spans="1:17" ht="17.25" customHeight="1" x14ac:dyDescent="0.25">
      <c r="B46" s="50" t="s">
        <v>19</v>
      </c>
      <c r="G46" s="159"/>
      <c r="H46" s="159"/>
      <c r="I46" s="159"/>
      <c r="J46" s="51"/>
      <c r="K46" s="52"/>
    </row>
    <row r="47" spans="1:17" ht="17.25" customHeight="1" x14ac:dyDescent="0.25">
      <c r="B47" s="50" t="s">
        <v>59</v>
      </c>
      <c r="G47" s="53"/>
      <c r="H47" s="53"/>
      <c r="I47" s="53"/>
      <c r="J47" s="51"/>
      <c r="K47" s="54"/>
    </row>
    <row r="48" spans="1:17" ht="17.25" customHeight="1" thickBot="1" x14ac:dyDescent="0.3">
      <c r="B48" s="55" t="s">
        <v>20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6" ht="17.25" customHeight="1" thickBot="1" x14ac:dyDescent="0.3">
      <c r="B49" s="61"/>
      <c r="C49" s="162" t="s">
        <v>21</v>
      </c>
      <c r="D49" s="163"/>
      <c r="E49" s="163"/>
      <c r="F49" s="163"/>
      <c r="G49" s="163"/>
      <c r="H49" s="163"/>
      <c r="I49" s="164"/>
      <c r="J49" s="124">
        <f>IF(SUM(J25+J45)&gt;10,"10,00",SUM(J25+J45))</f>
        <v>0</v>
      </c>
      <c r="K49" s="125"/>
    </row>
    <row r="50" spans="1:16" ht="17.25" customHeight="1" thickBot="1" x14ac:dyDescent="0.3">
      <c r="B50" s="50"/>
      <c r="K50" s="60"/>
    </row>
    <row r="51" spans="1:16" s="6" customFormat="1" ht="14.4" x14ac:dyDescent="0.25">
      <c r="A51" s="1"/>
      <c r="B51" s="144" t="s">
        <v>62</v>
      </c>
      <c r="C51" s="145"/>
      <c r="D51" s="145"/>
      <c r="E51" s="145"/>
      <c r="F51" s="145"/>
      <c r="G51" s="145"/>
      <c r="H51" s="145"/>
      <c r="I51" s="145"/>
      <c r="J51" s="145"/>
      <c r="K51" s="146"/>
      <c r="L51" s="117"/>
      <c r="M51" s="117"/>
      <c r="N51" s="117"/>
      <c r="O51" s="117"/>
      <c r="P51" s="117"/>
    </row>
    <row r="52" spans="1:16" ht="14.4" thickBot="1" x14ac:dyDescent="0.3">
      <c r="B52" s="165" t="s">
        <v>63</v>
      </c>
      <c r="C52" s="166"/>
      <c r="D52" s="166"/>
      <c r="E52" s="166"/>
      <c r="F52" s="166"/>
      <c r="G52" s="166"/>
      <c r="H52" s="166"/>
      <c r="I52" s="166"/>
      <c r="J52" s="166"/>
      <c r="K52" s="167"/>
      <c r="O52" s="117" t="s">
        <v>22</v>
      </c>
    </row>
    <row r="53" spans="1:16" ht="21" thickBot="1" x14ac:dyDescent="0.3">
      <c r="A53" s="63" t="s">
        <v>8</v>
      </c>
      <c r="B53" s="168" t="s">
        <v>23</v>
      </c>
      <c r="C53" s="168"/>
      <c r="D53" s="168"/>
      <c r="E53" s="169" t="s">
        <v>24</v>
      </c>
      <c r="F53" s="170"/>
      <c r="G53" s="64" t="s">
        <v>25</v>
      </c>
      <c r="H53" s="65"/>
      <c r="J53" s="66" t="s">
        <v>17</v>
      </c>
      <c r="K53" s="171" t="s">
        <v>18</v>
      </c>
    </row>
    <row r="54" spans="1:16" ht="14.4" x14ac:dyDescent="0.25">
      <c r="A54" s="67"/>
      <c r="B54" s="173"/>
      <c r="C54" s="174"/>
      <c r="D54" s="175"/>
      <c r="E54" s="176"/>
      <c r="F54" s="161"/>
      <c r="G54" s="68"/>
      <c r="J54" s="69" t="str">
        <f>IF(G54="25h a 49h","0,25",IF(G54="50h a 74h","0,50",IF(G54="75h a 99h","0,75",IF(G54="100 o més hores","1,00","0,00"))))</f>
        <v>0,00</v>
      </c>
      <c r="K54" s="172"/>
      <c r="O54" s="131" t="s">
        <v>27</v>
      </c>
    </row>
    <row r="55" spans="1:16" x14ac:dyDescent="0.25">
      <c r="A55" s="67"/>
      <c r="B55" s="160"/>
      <c r="C55" s="176"/>
      <c r="D55" s="161"/>
      <c r="E55" s="160"/>
      <c r="F55" s="161"/>
      <c r="G55" s="68"/>
      <c r="J55" s="69" t="str">
        <f t="shared" ref="J55:J56" si="2">IF(G55="25h a 49h","0,25",IF(G55="50h a 74h","0,50",IF(G55="75h a 99h","0,75",IF(G55="100 o més hores","1,00","0,00"))))</f>
        <v>0,00</v>
      </c>
      <c r="K55" s="70"/>
      <c r="L55" s="118"/>
      <c r="M55" s="117" t="s">
        <v>26</v>
      </c>
      <c r="O55" s="131" t="s">
        <v>28</v>
      </c>
    </row>
    <row r="56" spans="1:16" x14ac:dyDescent="0.25">
      <c r="A56" s="67"/>
      <c r="B56" s="138"/>
      <c r="C56" s="138"/>
      <c r="D56" s="138"/>
      <c r="E56" s="160"/>
      <c r="F56" s="161"/>
      <c r="G56" s="68"/>
      <c r="J56" s="69" t="str">
        <f t="shared" si="2"/>
        <v>0,00</v>
      </c>
      <c r="K56" s="70"/>
      <c r="M56" s="117" t="s">
        <v>27</v>
      </c>
      <c r="O56" s="131" t="s">
        <v>29</v>
      </c>
    </row>
    <row r="57" spans="1:16" x14ac:dyDescent="0.25">
      <c r="A57" s="67"/>
      <c r="B57" s="138"/>
      <c r="C57" s="138"/>
      <c r="D57" s="138"/>
      <c r="E57" s="160"/>
      <c r="F57" s="161"/>
      <c r="G57" s="68"/>
      <c r="J57" s="69" t="str">
        <f>IF(G57="25h a 49h","0,25",IF(G57="50h a 74h","0,50",IF(G57="75h a 99h","0,75",IF(G57="100 o més hores","1,00","0,00"))))</f>
        <v>0,00</v>
      </c>
      <c r="K57" s="70"/>
      <c r="M57" s="117" t="s">
        <v>28</v>
      </c>
      <c r="O57" s="131" t="s">
        <v>64</v>
      </c>
    </row>
    <row r="58" spans="1:16" x14ac:dyDescent="0.25">
      <c r="A58" s="67"/>
      <c r="B58" s="138"/>
      <c r="C58" s="138"/>
      <c r="D58" s="138"/>
      <c r="E58" s="160"/>
      <c r="F58" s="161"/>
      <c r="G58" s="68"/>
      <c r="J58" s="69" t="str">
        <f t="shared" ref="J58:J72" si="3">IF(G58="25h a 49h","0,25",IF(G58="50h a 74h","0,50",IF(G58="75h a 99h","0,75",IF(G58="100 o més hores","1,00","0,00"))))</f>
        <v>0,00</v>
      </c>
      <c r="K58" s="70"/>
      <c r="M58" s="117" t="s">
        <v>29</v>
      </c>
      <c r="O58" s="131"/>
    </row>
    <row r="59" spans="1:16" x14ac:dyDescent="0.25">
      <c r="A59" s="67"/>
      <c r="B59" s="138"/>
      <c r="C59" s="138"/>
      <c r="D59" s="138"/>
      <c r="E59" s="160"/>
      <c r="F59" s="161"/>
      <c r="G59" s="68"/>
      <c r="J59" s="69" t="str">
        <f t="shared" si="3"/>
        <v>0,00</v>
      </c>
      <c r="K59" s="70"/>
      <c r="M59" s="117" t="s">
        <v>55</v>
      </c>
      <c r="O59" s="131"/>
    </row>
    <row r="60" spans="1:16" x14ac:dyDescent="0.25">
      <c r="A60" s="67"/>
      <c r="B60" s="138"/>
      <c r="C60" s="138"/>
      <c r="D60" s="138"/>
      <c r="E60" s="71"/>
      <c r="F60" s="72"/>
      <c r="G60" s="68"/>
      <c r="J60" s="69" t="str">
        <f t="shared" si="3"/>
        <v>0,00</v>
      </c>
      <c r="K60" s="70"/>
      <c r="O60" s="131"/>
    </row>
    <row r="61" spans="1:16" x14ac:dyDescent="0.25">
      <c r="A61" s="67"/>
      <c r="B61" s="138"/>
      <c r="C61" s="138"/>
      <c r="D61" s="138"/>
      <c r="E61" s="71"/>
      <c r="F61" s="72"/>
      <c r="G61" s="68"/>
      <c r="J61" s="69" t="str">
        <f t="shared" si="3"/>
        <v>0,00</v>
      </c>
      <c r="K61" s="70"/>
      <c r="O61" s="131" t="s">
        <v>68</v>
      </c>
    </row>
    <row r="62" spans="1:16" x14ac:dyDescent="0.25">
      <c r="A62" s="67"/>
      <c r="B62" s="138"/>
      <c r="C62" s="138"/>
      <c r="D62" s="138"/>
      <c r="E62" s="71"/>
      <c r="F62" s="72"/>
      <c r="G62" s="68"/>
      <c r="J62" s="69" t="str">
        <f t="shared" si="3"/>
        <v>0,00</v>
      </c>
      <c r="K62" s="70"/>
      <c r="O62" s="131" t="s">
        <v>69</v>
      </c>
    </row>
    <row r="63" spans="1:16" x14ac:dyDescent="0.25">
      <c r="A63" s="67"/>
      <c r="B63" s="138"/>
      <c r="C63" s="138"/>
      <c r="D63" s="138"/>
      <c r="E63" s="71"/>
      <c r="F63" s="72"/>
      <c r="G63" s="68"/>
      <c r="J63" s="69" t="str">
        <f t="shared" si="3"/>
        <v>0,00</v>
      </c>
      <c r="K63" s="70"/>
    </row>
    <row r="64" spans="1:16" x14ac:dyDescent="0.25">
      <c r="A64" s="67"/>
      <c r="B64" s="138"/>
      <c r="C64" s="138"/>
      <c r="D64" s="138"/>
      <c r="E64" s="71"/>
      <c r="F64" s="72"/>
      <c r="G64" s="68"/>
      <c r="J64" s="69" t="str">
        <f t="shared" si="3"/>
        <v>0,00</v>
      </c>
      <c r="K64" s="70"/>
    </row>
    <row r="65" spans="1:15" x14ac:dyDescent="0.25">
      <c r="A65" s="67"/>
      <c r="B65" s="138"/>
      <c r="C65" s="138"/>
      <c r="D65" s="138"/>
      <c r="E65" s="71"/>
      <c r="F65" s="72"/>
      <c r="G65" s="68"/>
      <c r="J65" s="69" t="str">
        <f t="shared" si="3"/>
        <v>0,00</v>
      </c>
      <c r="K65" s="70"/>
    </row>
    <row r="66" spans="1:15" ht="15" customHeight="1" x14ac:dyDescent="0.25">
      <c r="A66" s="67"/>
      <c r="B66" s="138"/>
      <c r="C66" s="138"/>
      <c r="D66" s="138"/>
      <c r="E66" s="160"/>
      <c r="F66" s="161"/>
      <c r="G66" s="68"/>
      <c r="J66" s="69" t="str">
        <f t="shared" si="3"/>
        <v>0,00</v>
      </c>
      <c r="K66" s="70"/>
    </row>
    <row r="67" spans="1:15" ht="15" customHeight="1" x14ac:dyDescent="0.25">
      <c r="A67" s="67"/>
      <c r="B67" s="138"/>
      <c r="C67" s="138"/>
      <c r="D67" s="138"/>
      <c r="E67" s="160"/>
      <c r="F67" s="161"/>
      <c r="G67" s="68"/>
      <c r="J67" s="69" t="str">
        <f t="shared" si="3"/>
        <v>0,00</v>
      </c>
      <c r="K67" s="70"/>
    </row>
    <row r="68" spans="1:15" ht="15" customHeight="1" x14ac:dyDescent="0.25">
      <c r="A68" s="67"/>
      <c r="B68" s="138"/>
      <c r="C68" s="138"/>
      <c r="D68" s="138"/>
      <c r="E68" s="160"/>
      <c r="F68" s="161"/>
      <c r="G68" s="68"/>
      <c r="J68" s="69" t="str">
        <f t="shared" si="3"/>
        <v>0,00</v>
      </c>
      <c r="K68" s="70"/>
    </row>
    <row r="69" spans="1:15" ht="15" customHeight="1" x14ac:dyDescent="0.25">
      <c r="A69" s="67"/>
      <c r="B69" s="138"/>
      <c r="C69" s="138"/>
      <c r="D69" s="138"/>
      <c r="E69" s="160"/>
      <c r="F69" s="161"/>
      <c r="G69" s="68"/>
      <c r="J69" s="69" t="str">
        <f t="shared" si="3"/>
        <v>0,00</v>
      </c>
      <c r="K69" s="70"/>
    </row>
    <row r="70" spans="1:15" ht="15" customHeight="1" x14ac:dyDescent="0.25">
      <c r="A70" s="67"/>
      <c r="B70" s="138"/>
      <c r="C70" s="138"/>
      <c r="D70" s="138"/>
      <c r="E70" s="160"/>
      <c r="F70" s="161"/>
      <c r="G70" s="68"/>
      <c r="J70" s="69" t="str">
        <f t="shared" si="3"/>
        <v>0,00</v>
      </c>
      <c r="K70" s="70"/>
      <c r="L70" s="118"/>
    </row>
    <row r="71" spans="1:15" ht="15" customHeight="1" x14ac:dyDescent="0.25">
      <c r="A71" s="67"/>
      <c r="B71" s="138"/>
      <c r="C71" s="138"/>
      <c r="D71" s="138"/>
      <c r="E71" s="160"/>
      <c r="F71" s="161"/>
      <c r="G71" s="68"/>
      <c r="J71" s="69" t="str">
        <f t="shared" si="3"/>
        <v>0,00</v>
      </c>
      <c r="K71" s="70"/>
    </row>
    <row r="72" spans="1:15" ht="15" customHeight="1" thickBot="1" x14ac:dyDescent="0.3">
      <c r="A72" s="67"/>
      <c r="B72" s="138"/>
      <c r="C72" s="138"/>
      <c r="D72" s="138"/>
      <c r="E72" s="160"/>
      <c r="F72" s="161"/>
      <c r="G72" s="68"/>
      <c r="J72" s="69" t="str">
        <f t="shared" si="3"/>
        <v>0,00</v>
      </c>
      <c r="K72" s="70"/>
    </row>
    <row r="73" spans="1:15" ht="15" customHeight="1" x14ac:dyDescent="0.25">
      <c r="A73" s="116"/>
      <c r="B73" s="61"/>
      <c r="G73" s="198" t="s">
        <v>30</v>
      </c>
      <c r="H73" s="198"/>
      <c r="I73" s="198"/>
      <c r="J73" s="120">
        <f>IF((J54+J55+J56+J57+J58+J59++J60+J61+J62+J63+J64+J65+J66+J67+J68+J69+J70+J71+J72)&gt;3,"3,00",(J54+J55+J56+J57+J58+J59+J60+J61+J62+J63+J64+J65+J66+J67+J68+J69+J70+J71+J72))</f>
        <v>0</v>
      </c>
      <c r="K73" s="121"/>
    </row>
    <row r="74" spans="1:15" ht="14.4" thickBot="1" x14ac:dyDescent="0.3">
      <c r="B74" s="165" t="s">
        <v>88</v>
      </c>
      <c r="C74" s="166"/>
      <c r="D74" s="166"/>
      <c r="E74" s="166"/>
      <c r="F74" s="166"/>
      <c r="G74" s="166"/>
      <c r="H74" s="166"/>
      <c r="I74" s="166"/>
      <c r="J74" s="166"/>
      <c r="K74" s="167"/>
      <c r="O74" s="117" t="s">
        <v>22</v>
      </c>
    </row>
    <row r="75" spans="1:15" ht="21" thickBot="1" x14ac:dyDescent="0.3">
      <c r="A75" s="63" t="s">
        <v>8</v>
      </c>
      <c r="B75" s="168" t="s">
        <v>65</v>
      </c>
      <c r="C75" s="168"/>
      <c r="D75" s="168"/>
      <c r="E75" s="169" t="s">
        <v>66</v>
      </c>
      <c r="F75" s="170"/>
      <c r="G75" s="64" t="s">
        <v>67</v>
      </c>
      <c r="H75" s="65"/>
      <c r="J75" s="66" t="s">
        <v>17</v>
      </c>
      <c r="K75" s="171" t="s">
        <v>18</v>
      </c>
    </row>
    <row r="76" spans="1:15" ht="14.4" x14ac:dyDescent="0.25">
      <c r="A76" s="67"/>
      <c r="B76" s="173"/>
      <c r="C76" s="174"/>
      <c r="D76" s="175"/>
      <c r="E76" s="176"/>
      <c r="F76" s="161"/>
      <c r="G76" s="68"/>
      <c r="J76" s="69" t="str">
        <f>IF(G76="Màster","1,00",IF(G76="Doctorat","1,00","0,00"))</f>
        <v>0,00</v>
      </c>
      <c r="K76" s="172"/>
    </row>
    <row r="77" spans="1:15" x14ac:dyDescent="0.25">
      <c r="A77" s="67"/>
      <c r="B77" s="160"/>
      <c r="C77" s="176"/>
      <c r="D77" s="161"/>
      <c r="E77" s="160"/>
      <c r="F77" s="161"/>
      <c r="G77" s="68"/>
      <c r="J77" s="69" t="str">
        <f t="shared" ref="J77:J82" si="4">IF(G77="Màster","1,00",IF(G77="Doctorat","1,00","0,00"))</f>
        <v>0,00</v>
      </c>
      <c r="K77" s="70"/>
      <c r="L77" s="118"/>
      <c r="M77" s="117" t="s">
        <v>56</v>
      </c>
    </row>
    <row r="78" spans="1:15" x14ac:dyDescent="0.25">
      <c r="A78" s="67"/>
      <c r="B78" s="138"/>
      <c r="C78" s="138"/>
      <c r="D78" s="138"/>
      <c r="E78" s="160"/>
      <c r="F78" s="161"/>
      <c r="G78" s="68"/>
      <c r="J78" s="69" t="str">
        <f t="shared" si="4"/>
        <v>0,00</v>
      </c>
      <c r="K78" s="70"/>
      <c r="M78" s="117" t="s">
        <v>57</v>
      </c>
    </row>
    <row r="79" spans="1:15" x14ac:dyDescent="0.25">
      <c r="A79" s="67"/>
      <c r="B79" s="138"/>
      <c r="C79" s="138"/>
      <c r="D79" s="138"/>
      <c r="E79" s="160"/>
      <c r="F79" s="161"/>
      <c r="G79" s="68"/>
      <c r="J79" s="69" t="str">
        <f t="shared" si="4"/>
        <v>0,00</v>
      </c>
      <c r="K79" s="70"/>
    </row>
    <row r="80" spans="1:15" x14ac:dyDescent="0.25">
      <c r="A80" s="67"/>
      <c r="B80" s="138"/>
      <c r="C80" s="138"/>
      <c r="D80" s="138"/>
      <c r="E80" s="160"/>
      <c r="F80" s="161"/>
      <c r="G80" s="68"/>
      <c r="J80" s="69" t="str">
        <f t="shared" si="4"/>
        <v>0,00</v>
      </c>
      <c r="K80" s="70"/>
    </row>
    <row r="81" spans="1:17" x14ac:dyDescent="0.25">
      <c r="A81" s="67"/>
      <c r="B81" s="138"/>
      <c r="C81" s="138"/>
      <c r="D81" s="138"/>
      <c r="E81" s="160"/>
      <c r="F81" s="161"/>
      <c r="G81" s="68"/>
      <c r="J81" s="69" t="str">
        <f t="shared" si="4"/>
        <v>0,00</v>
      </c>
      <c r="K81" s="70"/>
    </row>
    <row r="82" spans="1:17" ht="14.4" thickBot="1" x14ac:dyDescent="0.3">
      <c r="A82" s="67"/>
      <c r="B82" s="138"/>
      <c r="C82" s="138"/>
      <c r="D82" s="138"/>
      <c r="E82" s="71"/>
      <c r="F82" s="72"/>
      <c r="G82" s="68"/>
      <c r="J82" s="69" t="str">
        <f t="shared" si="4"/>
        <v>0,00</v>
      </c>
      <c r="K82" s="70"/>
    </row>
    <row r="83" spans="1:17" ht="15" customHeight="1" thickBot="1" x14ac:dyDescent="0.3">
      <c r="B83" s="61"/>
      <c r="G83" s="202" t="s">
        <v>30</v>
      </c>
      <c r="H83" s="202"/>
      <c r="I83" s="202"/>
      <c r="J83" s="48">
        <f>IF((J76+J77+J78+J79+J80+J81)&gt;2,"2,00",(J76+J77+J78+J79+J80+J81))</f>
        <v>0</v>
      </c>
      <c r="K83" s="62"/>
    </row>
    <row r="84" spans="1:17" ht="15" customHeight="1" thickBot="1" x14ac:dyDescent="0.3">
      <c r="A84" s="200"/>
      <c r="B84" s="200"/>
      <c r="C84" s="200"/>
      <c r="D84" s="200"/>
      <c r="E84" s="200"/>
      <c r="F84" s="201"/>
      <c r="G84" s="199" t="s">
        <v>31</v>
      </c>
      <c r="H84" s="199"/>
      <c r="I84" s="199"/>
      <c r="J84" s="122">
        <f>IF((J73+J83)&gt;5,"5,00",(J73+J83))</f>
        <v>0</v>
      </c>
      <c r="K84" s="123"/>
    </row>
    <row r="85" spans="1:17" ht="15" hidden="1" customHeight="1" x14ac:dyDescent="0.25">
      <c r="B85" s="177" t="s">
        <v>33</v>
      </c>
      <c r="C85" s="178"/>
      <c r="G85" s="53"/>
      <c r="H85" s="53"/>
      <c r="I85" s="53"/>
      <c r="J85" s="51"/>
      <c r="K85" s="73"/>
      <c r="M85" s="117" t="s">
        <v>32</v>
      </c>
    </row>
    <row r="86" spans="1:17" ht="15" hidden="1" customHeight="1" x14ac:dyDescent="0.25">
      <c r="A86" s="28"/>
      <c r="B86" s="160" t="s">
        <v>34</v>
      </c>
      <c r="C86" s="161"/>
      <c r="D86" s="160" t="s">
        <v>35</v>
      </c>
      <c r="E86" s="161"/>
      <c r="F86" s="34"/>
      <c r="G86" s="1"/>
      <c r="H86" s="53"/>
      <c r="I86" s="53"/>
      <c r="J86" s="69" t="s">
        <v>17</v>
      </c>
      <c r="K86" s="74" t="s">
        <v>18</v>
      </c>
    </row>
    <row r="87" spans="1:17" ht="15" hidden="1" customHeight="1" x14ac:dyDescent="0.25">
      <c r="A87" s="28"/>
      <c r="B87" s="160"/>
      <c r="C87" s="161"/>
      <c r="D87" s="160"/>
      <c r="E87" s="161"/>
      <c r="F87" s="34"/>
      <c r="G87" s="1"/>
      <c r="H87" s="53"/>
      <c r="I87" s="53"/>
      <c r="J87" s="75" t="str">
        <f>IF(B87="Master oficial","1,00",IF(B87="Graduat","0,75","0,00"))</f>
        <v>0,00</v>
      </c>
      <c r="K87" s="76"/>
    </row>
    <row r="88" spans="1:17" ht="12.75" hidden="1" customHeight="1" x14ac:dyDescent="0.25">
      <c r="A88" s="28"/>
      <c r="B88" s="160"/>
      <c r="C88" s="161"/>
      <c r="D88" s="160"/>
      <c r="E88" s="161"/>
      <c r="F88" s="34"/>
      <c r="G88" s="1"/>
      <c r="H88" s="53"/>
      <c r="I88" s="53"/>
      <c r="J88" s="75" t="str">
        <f t="shared" ref="J88:J89" si="5">IF(B88="Master oficial","1,00",IF(B88="Graduat","0,75","0,00"))</f>
        <v>0,00</v>
      </c>
      <c r="K88" s="76"/>
    </row>
    <row r="89" spans="1:17" ht="12.75" hidden="1" customHeight="1" x14ac:dyDescent="0.25">
      <c r="A89" s="28"/>
      <c r="B89" s="160"/>
      <c r="C89" s="161"/>
      <c r="D89" s="160"/>
      <c r="E89" s="161"/>
      <c r="F89" s="34"/>
      <c r="G89" s="1"/>
      <c r="H89" s="53"/>
      <c r="I89" s="53"/>
      <c r="J89" s="75" t="str">
        <f t="shared" si="5"/>
        <v>0,00</v>
      </c>
      <c r="K89" s="76"/>
    </row>
    <row r="90" spans="1:17" ht="13.5" hidden="1" customHeight="1" thickBot="1" x14ac:dyDescent="0.3">
      <c r="B90" s="61"/>
      <c r="G90" s="154" t="s">
        <v>36</v>
      </c>
      <c r="H90" s="155"/>
      <c r="I90" s="156"/>
      <c r="J90" s="77">
        <f>IF((J87+J88+J89)&gt;2,"2,00",(J87+J88+J89))</f>
        <v>0</v>
      </c>
      <c r="K90" s="76"/>
    </row>
    <row r="91" spans="1:17" ht="14.4" thickBot="1" x14ac:dyDescent="0.3">
      <c r="B91" s="177" t="s">
        <v>54</v>
      </c>
      <c r="C91" s="178"/>
      <c r="D91" s="78"/>
      <c r="E91" s="79"/>
      <c r="G91" s="80"/>
      <c r="H91" s="81"/>
      <c r="J91" s="82"/>
      <c r="K91" s="60"/>
    </row>
    <row r="92" spans="1:17" ht="31.5" customHeight="1" thickBot="1" x14ac:dyDescent="0.3">
      <c r="A92" s="19" t="s">
        <v>8</v>
      </c>
      <c r="B92" s="196" t="s">
        <v>37</v>
      </c>
      <c r="C92" s="170"/>
      <c r="D92" s="83"/>
      <c r="E92" s="83"/>
      <c r="F92" s="83"/>
      <c r="G92" s="84"/>
      <c r="H92" s="85"/>
      <c r="I92" s="86"/>
      <c r="J92" s="87" t="s">
        <v>17</v>
      </c>
      <c r="K92" s="88" t="s">
        <v>18</v>
      </c>
      <c r="L92" s="119"/>
      <c r="N92" s="119"/>
    </row>
    <row r="93" spans="1:17" ht="15" customHeight="1" thickBot="1" x14ac:dyDescent="0.3">
      <c r="A93" s="28"/>
      <c r="B93" s="160"/>
      <c r="C93" s="161"/>
      <c r="G93" s="154" t="s">
        <v>38</v>
      </c>
      <c r="H93" s="155"/>
      <c r="I93" s="156"/>
      <c r="J93" s="126" t="str">
        <f>IF(B93="Nivell Elemental/B1","0,25",IF(B93="Nivell Mitjà/C1","0,75",IF(B93="Nivell Superior/C2","1,00","0,00")))</f>
        <v>0,00</v>
      </c>
      <c r="K93" s="127"/>
      <c r="L93" s="119"/>
      <c r="M93" s="117" t="s">
        <v>60</v>
      </c>
      <c r="N93" s="119"/>
    </row>
    <row r="94" spans="1:17" ht="15" customHeight="1" x14ac:dyDescent="0.25">
      <c r="A94" s="89"/>
      <c r="B94" s="71"/>
      <c r="C94" s="90"/>
      <c r="G94" s="53"/>
      <c r="H94" s="53"/>
      <c r="I94" s="53"/>
      <c r="J94" s="51"/>
      <c r="K94" s="91"/>
      <c r="L94" s="119"/>
      <c r="M94" s="117" t="s">
        <v>39</v>
      </c>
      <c r="N94" s="119"/>
    </row>
    <row r="95" spans="1:17" ht="15" customHeight="1" thickBot="1" x14ac:dyDescent="0.3">
      <c r="A95" s="2"/>
      <c r="B95" s="197" t="s">
        <v>53</v>
      </c>
      <c r="C95" s="197"/>
      <c r="D95" s="78"/>
      <c r="E95" s="79"/>
      <c r="G95" s="80"/>
      <c r="H95" s="81"/>
      <c r="J95" s="185" t="s">
        <v>17</v>
      </c>
      <c r="K95" s="187" t="s">
        <v>18</v>
      </c>
      <c r="M95" s="117" t="s">
        <v>40</v>
      </c>
      <c r="N95" s="119"/>
    </row>
    <row r="96" spans="1:17" s="2" customFormat="1" ht="15" customHeight="1" thickBot="1" x14ac:dyDescent="0.3">
      <c r="A96" s="63" t="s">
        <v>8</v>
      </c>
      <c r="B96" s="189"/>
      <c r="C96" s="190"/>
      <c r="D96" s="92"/>
      <c r="E96" s="92"/>
      <c r="F96" s="92"/>
      <c r="G96" s="92"/>
      <c r="H96" s="92"/>
      <c r="I96" s="92"/>
      <c r="J96" s="186"/>
      <c r="K96" s="188"/>
      <c r="L96" s="117"/>
      <c r="M96" s="117"/>
      <c r="N96" s="117"/>
      <c r="O96" s="117"/>
      <c r="P96" s="117"/>
      <c r="Q96" s="1"/>
    </row>
    <row r="97" spans="1:17" s="2" customFormat="1" ht="21.75" customHeight="1" x14ac:dyDescent="0.25">
      <c r="A97" s="93"/>
      <c r="B97" s="34"/>
      <c r="C97" s="34"/>
      <c r="D97" s="92"/>
      <c r="E97" s="92"/>
      <c r="F97" s="92"/>
      <c r="G97" s="92"/>
      <c r="H97" s="92"/>
      <c r="I97" s="92"/>
      <c r="J97" s="69" t="str">
        <f>IF(C97="A2","0,25",IF(C97="B1","0,65",IF(C97="B2","0,75",IF(C97="C1","0,90",IF(C97="C2","1,00","0,00")))))</f>
        <v>0,00</v>
      </c>
      <c r="K97" s="70"/>
      <c r="L97" s="117"/>
      <c r="M97" s="117"/>
      <c r="N97" s="117" t="s">
        <v>41</v>
      </c>
      <c r="O97" s="117"/>
      <c r="P97" s="117"/>
      <c r="Q97" s="1"/>
    </row>
    <row r="98" spans="1:17" s="2" customFormat="1" ht="21.75" customHeight="1" x14ac:dyDescent="0.25">
      <c r="A98" s="93"/>
      <c r="B98" s="34"/>
      <c r="C98" s="34"/>
      <c r="D98" s="92"/>
      <c r="E98" s="92"/>
      <c r="F98" s="92"/>
      <c r="G98" s="92"/>
      <c r="H98" s="92"/>
      <c r="I98" s="92"/>
      <c r="J98" s="69" t="str">
        <f t="shared" ref="J98:J101" si="6">IF(C98="A2","0,25",IF(C98="B1","0,65",IF(C98="B2","0,75",IF(C98="C1","0,90",IF(C98="C2","1,00","0,00")))))</f>
        <v>0,00</v>
      </c>
      <c r="K98" s="70"/>
      <c r="L98" s="117"/>
      <c r="M98" s="117"/>
      <c r="N98" s="117" t="s">
        <v>42</v>
      </c>
      <c r="O98" s="117"/>
      <c r="P98" s="117"/>
      <c r="Q98" s="1"/>
    </row>
    <row r="99" spans="1:17" s="2" customFormat="1" ht="17.25" customHeight="1" x14ac:dyDescent="0.25">
      <c r="A99" s="115"/>
      <c r="B99" s="34"/>
      <c r="C99" s="34"/>
      <c r="D99" s="92"/>
      <c r="E99" s="92"/>
      <c r="F99" s="92"/>
      <c r="G99" s="92"/>
      <c r="H99" s="92"/>
      <c r="I99" s="92"/>
      <c r="J99" s="69" t="str">
        <f t="shared" si="6"/>
        <v>0,00</v>
      </c>
      <c r="K99" s="70"/>
      <c r="L99" s="117"/>
      <c r="M99" s="117"/>
      <c r="N99" s="117" t="s">
        <v>43</v>
      </c>
      <c r="O99" s="117"/>
      <c r="P99" s="117"/>
      <c r="Q99" s="1"/>
    </row>
    <row r="100" spans="1:17" s="2" customFormat="1" ht="17.25" customHeight="1" x14ac:dyDescent="0.25">
      <c r="A100" s="115"/>
      <c r="B100" s="34"/>
      <c r="C100" s="34"/>
      <c r="D100" s="92"/>
      <c r="E100" s="92"/>
      <c r="F100" s="92"/>
      <c r="G100" s="92"/>
      <c r="H100" s="92"/>
      <c r="I100" s="92"/>
      <c r="J100" s="69" t="str">
        <f t="shared" si="6"/>
        <v>0,00</v>
      </c>
      <c r="K100" s="70"/>
      <c r="L100" s="117"/>
      <c r="M100" s="117"/>
      <c r="N100" s="117" t="s">
        <v>44</v>
      </c>
      <c r="O100" s="117"/>
      <c r="P100" s="117"/>
      <c r="Q100" s="1"/>
    </row>
    <row r="101" spans="1:17" s="2" customFormat="1" ht="17.25" customHeight="1" thickBot="1" x14ac:dyDescent="0.3">
      <c r="A101" s="115"/>
      <c r="B101" s="34"/>
      <c r="C101" s="34"/>
      <c r="D101" s="92"/>
      <c r="E101" s="92"/>
      <c r="F101" s="92"/>
      <c r="G101" s="92"/>
      <c r="H101" s="92"/>
      <c r="I101" s="92"/>
      <c r="J101" s="69" t="str">
        <f t="shared" si="6"/>
        <v>0,00</v>
      </c>
      <c r="K101" s="70"/>
      <c r="L101" s="117"/>
      <c r="M101" s="117"/>
      <c r="N101" s="117" t="s">
        <v>45</v>
      </c>
      <c r="O101" s="117"/>
      <c r="P101" s="117"/>
      <c r="Q101" s="1"/>
    </row>
    <row r="102" spans="1:17" s="2" customFormat="1" ht="17.25" customHeight="1" thickBot="1" x14ac:dyDescent="0.3">
      <c r="A102" s="1"/>
      <c r="B102" s="1"/>
      <c r="C102" s="1"/>
      <c r="D102" s="92"/>
      <c r="E102" s="92"/>
      <c r="F102" s="92"/>
      <c r="G102" s="154" t="s">
        <v>46</v>
      </c>
      <c r="H102" s="155"/>
      <c r="I102" s="156"/>
      <c r="J102" s="124">
        <f>IF((J97+J98+J99+J100+J101)&gt;1,1,J97+J98+J99+J100+J101)</f>
        <v>0</v>
      </c>
      <c r="K102" s="125"/>
      <c r="L102" s="117"/>
      <c r="M102" s="117"/>
      <c r="N102" s="117"/>
      <c r="O102" s="117"/>
      <c r="P102" s="117"/>
      <c r="Q102" s="1"/>
    </row>
    <row r="103" spans="1:17" s="6" customFormat="1" ht="14.4" x14ac:dyDescent="0.25">
      <c r="A103" s="1"/>
      <c r="B103" s="144" t="s">
        <v>70</v>
      </c>
      <c r="C103" s="145"/>
      <c r="D103" s="145"/>
      <c r="E103" s="145"/>
      <c r="F103" s="145"/>
      <c r="G103" s="145"/>
      <c r="H103" s="145"/>
      <c r="I103" s="145"/>
      <c r="J103" s="145"/>
      <c r="K103" s="146"/>
      <c r="L103" s="117"/>
      <c r="M103" s="117"/>
      <c r="N103" s="117"/>
      <c r="O103" s="117"/>
      <c r="P103" s="117"/>
    </row>
    <row r="104" spans="1:17" ht="14.4" thickBot="1" x14ac:dyDescent="0.3">
      <c r="B104" s="165" t="s">
        <v>71</v>
      </c>
      <c r="C104" s="166"/>
      <c r="D104" s="166"/>
      <c r="E104" s="166"/>
      <c r="F104" s="166"/>
      <c r="G104" s="166"/>
      <c r="H104" s="166"/>
      <c r="I104" s="166"/>
      <c r="J104" s="166"/>
      <c r="K104" s="167"/>
      <c r="O104" s="117" t="s">
        <v>22</v>
      </c>
    </row>
    <row r="105" spans="1:17" ht="21" thickBot="1" x14ac:dyDescent="0.3">
      <c r="A105" s="63" t="s">
        <v>8</v>
      </c>
      <c r="B105" s="168" t="s">
        <v>23</v>
      </c>
      <c r="C105" s="168"/>
      <c r="D105" s="168"/>
      <c r="E105" s="203" t="s">
        <v>24</v>
      </c>
      <c r="F105" s="166"/>
      <c r="G105" s="204"/>
      <c r="H105" s="65"/>
      <c r="J105" s="66" t="s">
        <v>17</v>
      </c>
      <c r="K105" s="171" t="s">
        <v>18</v>
      </c>
    </row>
    <row r="106" spans="1:17" ht="14.4" x14ac:dyDescent="0.25">
      <c r="A106" s="67"/>
      <c r="B106" s="173"/>
      <c r="C106" s="174"/>
      <c r="D106" s="175"/>
      <c r="E106" s="203"/>
      <c r="F106" s="166"/>
      <c r="G106" s="204"/>
      <c r="J106" s="69">
        <f>IF(B106&lt;&gt;"", 0.1, 0)</f>
        <v>0</v>
      </c>
      <c r="K106" s="172"/>
      <c r="O106" s="131" t="s">
        <v>27</v>
      </c>
    </row>
    <row r="107" spans="1:17" x14ac:dyDescent="0.25">
      <c r="A107" s="67"/>
      <c r="B107" s="160"/>
      <c r="C107" s="176"/>
      <c r="D107" s="161"/>
      <c r="E107" s="203"/>
      <c r="F107" s="166"/>
      <c r="G107" s="204"/>
      <c r="J107" s="69">
        <f t="shared" ref="J107:J124" si="7">IF(B107&lt;&gt;"", 0.1, 0)</f>
        <v>0</v>
      </c>
      <c r="K107" s="70"/>
      <c r="L107" s="118"/>
      <c r="M107" s="117" t="s">
        <v>26</v>
      </c>
      <c r="O107" s="131" t="s">
        <v>28</v>
      </c>
    </row>
    <row r="108" spans="1:17" x14ac:dyDescent="0.25">
      <c r="A108" s="67"/>
      <c r="B108" s="138"/>
      <c r="C108" s="138"/>
      <c r="D108" s="138"/>
      <c r="E108" s="203"/>
      <c r="F108" s="166"/>
      <c r="G108" s="204"/>
      <c r="J108" s="69">
        <f t="shared" si="7"/>
        <v>0</v>
      </c>
      <c r="K108" s="70"/>
      <c r="M108" s="117" t="s">
        <v>27</v>
      </c>
      <c r="O108" s="131" t="s">
        <v>29</v>
      </c>
    </row>
    <row r="109" spans="1:17" x14ac:dyDescent="0.25">
      <c r="A109" s="67"/>
      <c r="B109" s="138"/>
      <c r="C109" s="138"/>
      <c r="D109" s="138"/>
      <c r="E109" s="203"/>
      <c r="F109" s="166"/>
      <c r="G109" s="204"/>
      <c r="J109" s="69">
        <f t="shared" si="7"/>
        <v>0</v>
      </c>
      <c r="K109" s="70"/>
      <c r="M109" s="117" t="s">
        <v>28</v>
      </c>
      <c r="O109" s="131" t="s">
        <v>64</v>
      </c>
    </row>
    <row r="110" spans="1:17" x14ac:dyDescent="0.25">
      <c r="A110" s="67"/>
      <c r="B110" s="138"/>
      <c r="C110" s="138"/>
      <c r="D110" s="138"/>
      <c r="E110" s="203"/>
      <c r="F110" s="166"/>
      <c r="G110" s="204"/>
      <c r="J110" s="69">
        <f t="shared" si="7"/>
        <v>0</v>
      </c>
      <c r="K110" s="70"/>
      <c r="M110" s="117" t="s">
        <v>29</v>
      </c>
      <c r="O110" s="131"/>
    </row>
    <row r="111" spans="1:17" x14ac:dyDescent="0.25">
      <c r="A111" s="67"/>
      <c r="B111" s="138"/>
      <c r="C111" s="138"/>
      <c r="D111" s="138"/>
      <c r="E111" s="203"/>
      <c r="F111" s="166"/>
      <c r="G111" s="204"/>
      <c r="J111" s="69">
        <f t="shared" si="7"/>
        <v>0</v>
      </c>
      <c r="K111" s="70"/>
      <c r="M111" s="117" t="s">
        <v>55</v>
      </c>
      <c r="O111" s="131"/>
    </row>
    <row r="112" spans="1:17" x14ac:dyDescent="0.25">
      <c r="A112" s="67"/>
      <c r="B112" s="138"/>
      <c r="C112" s="138"/>
      <c r="D112" s="138"/>
      <c r="E112" s="203"/>
      <c r="F112" s="166"/>
      <c r="G112" s="204"/>
      <c r="J112" s="69">
        <f t="shared" si="7"/>
        <v>0</v>
      </c>
      <c r="K112" s="70"/>
      <c r="O112" s="131"/>
    </row>
    <row r="113" spans="1:15" x14ac:dyDescent="0.25">
      <c r="A113" s="67"/>
      <c r="B113" s="138"/>
      <c r="C113" s="138"/>
      <c r="D113" s="138"/>
      <c r="E113" s="203"/>
      <c r="F113" s="166"/>
      <c r="G113" s="204"/>
      <c r="J113" s="69">
        <f t="shared" si="7"/>
        <v>0</v>
      </c>
      <c r="K113" s="70"/>
      <c r="O113" s="131" t="s">
        <v>68</v>
      </c>
    </row>
    <row r="114" spans="1:15" x14ac:dyDescent="0.25">
      <c r="A114" s="67"/>
      <c r="B114" s="138"/>
      <c r="C114" s="138"/>
      <c r="D114" s="138"/>
      <c r="E114" s="203"/>
      <c r="F114" s="166"/>
      <c r="G114" s="204"/>
      <c r="J114" s="69">
        <f t="shared" si="7"/>
        <v>0</v>
      </c>
      <c r="K114" s="70"/>
      <c r="O114" s="131" t="s">
        <v>69</v>
      </c>
    </row>
    <row r="115" spans="1:15" x14ac:dyDescent="0.25">
      <c r="A115" s="67"/>
      <c r="B115" s="138"/>
      <c r="C115" s="138"/>
      <c r="D115" s="138"/>
      <c r="E115" s="203"/>
      <c r="F115" s="166"/>
      <c r="G115" s="204"/>
      <c r="J115" s="69">
        <f t="shared" si="7"/>
        <v>0</v>
      </c>
      <c r="K115" s="70"/>
    </row>
    <row r="116" spans="1:15" x14ac:dyDescent="0.25">
      <c r="A116" s="67"/>
      <c r="B116" s="138"/>
      <c r="C116" s="138"/>
      <c r="D116" s="138"/>
      <c r="E116" s="203"/>
      <c r="F116" s="166"/>
      <c r="G116" s="204"/>
      <c r="J116" s="69">
        <f t="shared" si="7"/>
        <v>0</v>
      </c>
      <c r="K116" s="70"/>
    </row>
    <row r="117" spans="1:15" x14ac:dyDescent="0.25">
      <c r="A117" s="67"/>
      <c r="B117" s="138"/>
      <c r="C117" s="138"/>
      <c r="D117" s="138"/>
      <c r="E117" s="203"/>
      <c r="F117" s="166"/>
      <c r="G117" s="204"/>
      <c r="J117" s="69">
        <f t="shared" si="7"/>
        <v>0</v>
      </c>
      <c r="K117" s="70"/>
    </row>
    <row r="118" spans="1:15" ht="15" customHeight="1" x14ac:dyDescent="0.25">
      <c r="A118" s="67"/>
      <c r="B118" s="138"/>
      <c r="C118" s="138"/>
      <c r="D118" s="138"/>
      <c r="E118" s="203"/>
      <c r="F118" s="166"/>
      <c r="G118" s="204"/>
      <c r="J118" s="69">
        <f t="shared" si="7"/>
        <v>0</v>
      </c>
      <c r="K118" s="70"/>
    </row>
    <row r="119" spans="1:15" ht="15" customHeight="1" x14ac:dyDescent="0.25">
      <c r="A119" s="67"/>
      <c r="B119" s="138"/>
      <c r="C119" s="138"/>
      <c r="D119" s="138"/>
      <c r="E119" s="203"/>
      <c r="F119" s="166"/>
      <c r="G119" s="204"/>
      <c r="J119" s="69">
        <f t="shared" si="7"/>
        <v>0</v>
      </c>
      <c r="K119" s="70"/>
    </row>
    <row r="120" spans="1:15" ht="15" customHeight="1" x14ac:dyDescent="0.25">
      <c r="A120" s="67"/>
      <c r="B120" s="138"/>
      <c r="C120" s="138"/>
      <c r="D120" s="138"/>
      <c r="E120" s="203"/>
      <c r="F120" s="166"/>
      <c r="G120" s="204"/>
      <c r="J120" s="69">
        <f t="shared" si="7"/>
        <v>0</v>
      </c>
      <c r="K120" s="70"/>
    </row>
    <row r="121" spans="1:15" ht="15" customHeight="1" x14ac:dyDescent="0.25">
      <c r="A121" s="67"/>
      <c r="B121" s="138"/>
      <c r="C121" s="138"/>
      <c r="D121" s="138"/>
      <c r="E121" s="203"/>
      <c r="F121" s="166"/>
      <c r="G121" s="204"/>
      <c r="J121" s="69">
        <f t="shared" si="7"/>
        <v>0</v>
      </c>
      <c r="K121" s="70"/>
    </row>
    <row r="122" spans="1:15" ht="15" customHeight="1" x14ac:dyDescent="0.25">
      <c r="A122" s="67"/>
      <c r="B122" s="138"/>
      <c r="C122" s="138"/>
      <c r="D122" s="138"/>
      <c r="E122" s="203"/>
      <c r="F122" s="166"/>
      <c r="G122" s="204"/>
      <c r="J122" s="69">
        <f t="shared" si="7"/>
        <v>0</v>
      </c>
      <c r="K122" s="70"/>
      <c r="L122" s="118"/>
    </row>
    <row r="123" spans="1:15" ht="15" customHeight="1" x14ac:dyDescent="0.25">
      <c r="A123" s="67"/>
      <c r="B123" s="138"/>
      <c r="C123" s="138"/>
      <c r="D123" s="138"/>
      <c r="E123" s="203"/>
      <c r="F123" s="166"/>
      <c r="G123" s="204"/>
      <c r="J123" s="69">
        <f t="shared" si="7"/>
        <v>0</v>
      </c>
      <c r="K123" s="70"/>
    </row>
    <row r="124" spans="1:15" ht="15" customHeight="1" thickBot="1" x14ac:dyDescent="0.3">
      <c r="A124" s="67"/>
      <c r="B124" s="138"/>
      <c r="C124" s="138"/>
      <c r="D124" s="138"/>
      <c r="E124" s="203"/>
      <c r="F124" s="166"/>
      <c r="G124" s="204"/>
      <c r="J124" s="69">
        <f t="shared" si="7"/>
        <v>0</v>
      </c>
      <c r="K124" s="70"/>
    </row>
    <row r="125" spans="1:15" ht="15" customHeight="1" thickBot="1" x14ac:dyDescent="0.3">
      <c r="A125" s="116"/>
      <c r="B125" s="61"/>
      <c r="G125" s="202" t="s">
        <v>30</v>
      </c>
      <c r="H125" s="202"/>
      <c r="I125" s="202"/>
      <c r="J125" s="48">
        <f>SUM(J106:J124)</f>
        <v>0</v>
      </c>
      <c r="K125" s="62"/>
    </row>
    <row r="126" spans="1:15" ht="14.4" thickBot="1" x14ac:dyDescent="0.3">
      <c r="B126" s="165" t="s">
        <v>72</v>
      </c>
      <c r="C126" s="166"/>
      <c r="D126" s="166"/>
      <c r="E126" s="166"/>
      <c r="F126" s="166"/>
      <c r="G126" s="166"/>
      <c r="H126" s="166"/>
      <c r="I126" s="166"/>
      <c r="J126" s="166"/>
      <c r="K126" s="167"/>
      <c r="O126" s="117" t="s">
        <v>22</v>
      </c>
    </row>
    <row r="127" spans="1:15" ht="21" thickBot="1" x14ac:dyDescent="0.3">
      <c r="A127" s="63" t="s">
        <v>8</v>
      </c>
      <c r="B127" s="203" t="s">
        <v>23</v>
      </c>
      <c r="C127" s="169"/>
      <c r="D127" s="170"/>
      <c r="E127" s="203" t="s">
        <v>24</v>
      </c>
      <c r="F127" s="170"/>
      <c r="G127" s="64" t="s">
        <v>25</v>
      </c>
      <c r="H127" s="65"/>
      <c r="J127" s="66" t="s">
        <v>17</v>
      </c>
      <c r="K127" s="205" t="s">
        <v>18</v>
      </c>
    </row>
    <row r="128" spans="1:15" ht="14.4" x14ac:dyDescent="0.25">
      <c r="A128" s="67"/>
      <c r="B128" s="173"/>
      <c r="C128" s="174"/>
      <c r="D128" s="175"/>
      <c r="E128" s="160"/>
      <c r="F128" s="161"/>
      <c r="G128" s="68"/>
      <c r="J128" s="69" t="str">
        <f>IF(G128="2'5 o més hores",0.25,IF(G128="5'0 o més hores",0.5,IF(G128="7'5 o més hores",0.75,IF(G128="10 o més hores",1,"0,00"))))</f>
        <v>0,00</v>
      </c>
      <c r="K128" s="172"/>
      <c r="O128" s="131" t="s">
        <v>27</v>
      </c>
    </row>
    <row r="129" spans="1:15" x14ac:dyDescent="0.25">
      <c r="A129" s="67"/>
      <c r="B129" s="160"/>
      <c r="C129" s="176"/>
      <c r="D129" s="161"/>
      <c r="E129" s="160"/>
      <c r="F129" s="161"/>
      <c r="G129" s="68"/>
      <c r="J129" s="69" t="str">
        <f t="shared" ref="J129:J146" si="8">IF(G129="2'5 o més hores",0.25,IF(G129="5'0 o més hores",0.5,IF(G129="7'5 o més hores",0.75,IF(G129="10 o més hores",1,"0,00"))))</f>
        <v>0,00</v>
      </c>
      <c r="K129" s="70"/>
      <c r="L129" s="118"/>
      <c r="M129" s="117" t="s">
        <v>74</v>
      </c>
      <c r="O129" s="131" t="s">
        <v>28</v>
      </c>
    </row>
    <row r="130" spans="1:15" x14ac:dyDescent="0.25">
      <c r="A130" s="67"/>
      <c r="B130" s="160"/>
      <c r="C130" s="176"/>
      <c r="D130" s="161"/>
      <c r="E130" s="160"/>
      <c r="F130" s="161"/>
      <c r="G130" s="68"/>
      <c r="J130" s="69" t="str">
        <f t="shared" si="8"/>
        <v>0,00</v>
      </c>
      <c r="K130" s="70"/>
      <c r="M130" s="117" t="s">
        <v>76</v>
      </c>
      <c r="O130" s="131" t="s">
        <v>29</v>
      </c>
    </row>
    <row r="131" spans="1:15" x14ac:dyDescent="0.25">
      <c r="A131" s="67"/>
      <c r="B131" s="160"/>
      <c r="C131" s="176"/>
      <c r="D131" s="161"/>
      <c r="E131" s="160"/>
      <c r="F131" s="161"/>
      <c r="G131" s="68"/>
      <c r="J131" s="69" t="str">
        <f t="shared" si="8"/>
        <v>0,00</v>
      </c>
      <c r="K131" s="70"/>
      <c r="M131" s="117" t="s">
        <v>75</v>
      </c>
      <c r="O131" s="131" t="s">
        <v>64</v>
      </c>
    </row>
    <row r="132" spans="1:15" x14ac:dyDescent="0.25">
      <c r="A132" s="67"/>
      <c r="B132" s="160"/>
      <c r="C132" s="176"/>
      <c r="D132" s="161"/>
      <c r="E132" s="160"/>
      <c r="F132" s="161"/>
      <c r="G132" s="68"/>
      <c r="J132" s="69" t="str">
        <f t="shared" si="8"/>
        <v>0,00</v>
      </c>
      <c r="K132" s="70"/>
      <c r="M132" s="117" t="s">
        <v>73</v>
      </c>
      <c r="O132" s="131"/>
    </row>
    <row r="133" spans="1:15" x14ac:dyDescent="0.25">
      <c r="A133" s="67"/>
      <c r="B133" s="160"/>
      <c r="C133" s="176"/>
      <c r="D133" s="161"/>
      <c r="E133" s="160"/>
      <c r="F133" s="161"/>
      <c r="G133" s="68"/>
      <c r="J133" s="69" t="str">
        <f t="shared" si="8"/>
        <v>0,00</v>
      </c>
      <c r="K133" s="70"/>
      <c r="O133" s="131"/>
    </row>
    <row r="134" spans="1:15" x14ac:dyDescent="0.25">
      <c r="A134" s="67"/>
      <c r="B134" s="160"/>
      <c r="C134" s="176"/>
      <c r="D134" s="161"/>
      <c r="E134" s="71"/>
      <c r="F134" s="72"/>
      <c r="G134" s="68"/>
      <c r="J134" s="69" t="str">
        <f t="shared" si="8"/>
        <v>0,00</v>
      </c>
      <c r="K134" s="70"/>
      <c r="O134" s="131"/>
    </row>
    <row r="135" spans="1:15" x14ac:dyDescent="0.25">
      <c r="A135" s="67"/>
      <c r="B135" s="160"/>
      <c r="C135" s="176"/>
      <c r="D135" s="161"/>
      <c r="E135" s="71"/>
      <c r="F135" s="72"/>
      <c r="G135" s="68"/>
      <c r="J135" s="69" t="str">
        <f t="shared" si="8"/>
        <v>0,00</v>
      </c>
      <c r="K135" s="70"/>
      <c r="O135" s="131" t="s">
        <v>68</v>
      </c>
    </row>
    <row r="136" spans="1:15" x14ac:dyDescent="0.25">
      <c r="A136" s="67"/>
      <c r="B136" s="160"/>
      <c r="C136" s="176"/>
      <c r="D136" s="161"/>
      <c r="E136" s="71"/>
      <c r="F136" s="72"/>
      <c r="G136" s="68"/>
      <c r="J136" s="69" t="str">
        <f t="shared" si="8"/>
        <v>0,00</v>
      </c>
      <c r="K136" s="70"/>
      <c r="O136" s="131" t="s">
        <v>69</v>
      </c>
    </row>
    <row r="137" spans="1:15" x14ac:dyDescent="0.25">
      <c r="A137" s="67"/>
      <c r="B137" s="160"/>
      <c r="C137" s="176"/>
      <c r="D137" s="161"/>
      <c r="E137" s="71"/>
      <c r="F137" s="72"/>
      <c r="G137" s="68"/>
      <c r="J137" s="69" t="str">
        <f t="shared" si="8"/>
        <v>0,00</v>
      </c>
      <c r="K137" s="70"/>
    </row>
    <row r="138" spans="1:15" x14ac:dyDescent="0.25">
      <c r="A138" s="67"/>
      <c r="B138" s="160"/>
      <c r="C138" s="176"/>
      <c r="D138" s="161"/>
      <c r="E138" s="71"/>
      <c r="F138" s="72"/>
      <c r="G138" s="68"/>
      <c r="J138" s="69" t="str">
        <f t="shared" si="8"/>
        <v>0,00</v>
      </c>
      <c r="K138" s="70"/>
    </row>
    <row r="139" spans="1:15" x14ac:dyDescent="0.25">
      <c r="A139" s="67"/>
      <c r="B139" s="160"/>
      <c r="C139" s="176"/>
      <c r="D139" s="161"/>
      <c r="E139" s="71"/>
      <c r="F139" s="72"/>
      <c r="G139" s="68"/>
      <c r="J139" s="69" t="str">
        <f t="shared" si="8"/>
        <v>0,00</v>
      </c>
      <c r="K139" s="70"/>
    </row>
    <row r="140" spans="1:15" ht="15" customHeight="1" x14ac:dyDescent="0.25">
      <c r="A140" s="67"/>
      <c r="B140" s="160"/>
      <c r="C140" s="176"/>
      <c r="D140" s="161"/>
      <c r="E140" s="160"/>
      <c r="F140" s="161"/>
      <c r="G140" s="68"/>
      <c r="J140" s="69" t="str">
        <f t="shared" si="8"/>
        <v>0,00</v>
      </c>
      <c r="K140" s="70"/>
    </row>
    <row r="141" spans="1:15" ht="15" customHeight="1" x14ac:dyDescent="0.25">
      <c r="A141" s="67"/>
      <c r="B141" s="160"/>
      <c r="C141" s="176"/>
      <c r="D141" s="161"/>
      <c r="E141" s="160"/>
      <c r="F141" s="161"/>
      <c r="G141" s="68"/>
      <c r="J141" s="69" t="str">
        <f t="shared" si="8"/>
        <v>0,00</v>
      </c>
      <c r="K141" s="70"/>
    </row>
    <row r="142" spans="1:15" ht="15" customHeight="1" x14ac:dyDescent="0.25">
      <c r="A142" s="67"/>
      <c r="B142" s="160"/>
      <c r="C142" s="176"/>
      <c r="D142" s="161"/>
      <c r="E142" s="160"/>
      <c r="F142" s="161"/>
      <c r="G142" s="68"/>
      <c r="J142" s="69" t="str">
        <f t="shared" si="8"/>
        <v>0,00</v>
      </c>
      <c r="K142" s="70"/>
    </row>
    <row r="143" spans="1:15" ht="15" customHeight="1" x14ac:dyDescent="0.25">
      <c r="A143" s="67"/>
      <c r="B143" s="160"/>
      <c r="C143" s="176"/>
      <c r="D143" s="161"/>
      <c r="E143" s="160"/>
      <c r="F143" s="161"/>
      <c r="G143" s="68"/>
      <c r="J143" s="69" t="str">
        <f t="shared" si="8"/>
        <v>0,00</v>
      </c>
      <c r="K143" s="70"/>
    </row>
    <row r="144" spans="1:15" ht="15" customHeight="1" x14ac:dyDescent="0.25">
      <c r="A144" s="67"/>
      <c r="B144" s="160"/>
      <c r="C144" s="176"/>
      <c r="D144" s="161"/>
      <c r="E144" s="160"/>
      <c r="F144" s="161"/>
      <c r="G144" s="68"/>
      <c r="J144" s="69" t="str">
        <f t="shared" si="8"/>
        <v>0,00</v>
      </c>
      <c r="K144" s="70"/>
      <c r="L144" s="118"/>
    </row>
    <row r="145" spans="1:15" ht="15" customHeight="1" x14ac:dyDescent="0.25">
      <c r="A145" s="67"/>
      <c r="B145" s="160"/>
      <c r="C145" s="176"/>
      <c r="D145" s="161"/>
      <c r="E145" s="160"/>
      <c r="F145" s="161"/>
      <c r="G145" s="68"/>
      <c r="J145" s="69" t="str">
        <f t="shared" si="8"/>
        <v>0,00</v>
      </c>
      <c r="K145" s="70"/>
    </row>
    <row r="146" spans="1:15" ht="15" customHeight="1" thickBot="1" x14ac:dyDescent="0.3">
      <c r="A146" s="67"/>
      <c r="B146" s="160"/>
      <c r="C146" s="176"/>
      <c r="D146" s="161"/>
      <c r="E146" s="160"/>
      <c r="F146" s="161"/>
      <c r="G146" s="68"/>
      <c r="J146" s="69" t="str">
        <f t="shared" si="8"/>
        <v>0,00</v>
      </c>
      <c r="K146" s="70"/>
    </row>
    <row r="147" spans="1:15" ht="15" customHeight="1" thickBot="1" x14ac:dyDescent="0.3">
      <c r="A147" s="116"/>
      <c r="B147" s="61"/>
      <c r="G147" s="208" t="s">
        <v>30</v>
      </c>
      <c r="H147" s="209"/>
      <c r="I147" s="210"/>
      <c r="J147" s="48">
        <f>SUM(J128:J146)</f>
        <v>0</v>
      </c>
      <c r="K147" s="121"/>
    </row>
    <row r="148" spans="1:15" ht="14.4" thickBot="1" x14ac:dyDescent="0.3">
      <c r="B148" s="165" t="s">
        <v>82</v>
      </c>
      <c r="C148" s="166"/>
      <c r="D148" s="166"/>
      <c r="E148" s="166"/>
      <c r="F148" s="166"/>
      <c r="G148" s="166"/>
      <c r="H148" s="166"/>
      <c r="I148" s="166"/>
      <c r="J148" s="166"/>
      <c r="K148" s="167"/>
      <c r="O148" s="117" t="s">
        <v>22</v>
      </c>
    </row>
    <row r="149" spans="1:15" ht="24.6" thickBot="1" x14ac:dyDescent="0.3">
      <c r="A149" s="63" t="s">
        <v>8</v>
      </c>
      <c r="B149" s="203" t="s">
        <v>77</v>
      </c>
      <c r="C149" s="169"/>
      <c r="D149" s="170"/>
      <c r="E149" s="203" t="s">
        <v>78</v>
      </c>
      <c r="F149" s="170"/>
      <c r="G149" s="134" t="s">
        <v>79</v>
      </c>
      <c r="H149" s="65"/>
      <c r="J149" s="66" t="s">
        <v>17</v>
      </c>
      <c r="K149" s="205" t="s">
        <v>18</v>
      </c>
    </row>
    <row r="150" spans="1:15" ht="14.4" x14ac:dyDescent="0.25">
      <c r="A150" s="67"/>
      <c r="B150" s="173"/>
      <c r="C150" s="174"/>
      <c r="D150" s="175"/>
      <c r="E150" s="206">
        <v>1</v>
      </c>
      <c r="F150" s="207"/>
      <c r="G150" s="68"/>
      <c r="J150" s="69">
        <f>IF(G150="Publicació",0.1,IF(G150="Manual",2,"0,00"))/E150</f>
        <v>0</v>
      </c>
      <c r="K150" s="172"/>
      <c r="O150" s="131" t="s">
        <v>27</v>
      </c>
    </row>
    <row r="151" spans="1:15" x14ac:dyDescent="0.25">
      <c r="A151" s="67"/>
      <c r="B151" s="160"/>
      <c r="C151" s="176"/>
      <c r="D151" s="161"/>
      <c r="E151" s="206">
        <v>1</v>
      </c>
      <c r="F151" s="207"/>
      <c r="G151" s="68"/>
      <c r="J151" s="69">
        <f t="shared" ref="J151:J157" si="9">IF(G151="Publicació",0.1,IF(G151="Manual",2,"0,00"))/E151</f>
        <v>0</v>
      </c>
      <c r="K151" s="70"/>
      <c r="L151" s="118"/>
      <c r="M151" s="117" t="s">
        <v>80</v>
      </c>
      <c r="O151" s="131" t="s">
        <v>28</v>
      </c>
    </row>
    <row r="152" spans="1:15" x14ac:dyDescent="0.25">
      <c r="A152" s="67"/>
      <c r="B152" s="71"/>
      <c r="C152" s="130"/>
      <c r="D152" s="72"/>
      <c r="E152" s="206">
        <v>1</v>
      </c>
      <c r="F152" s="207"/>
      <c r="G152" s="68"/>
      <c r="J152" s="69">
        <f t="shared" si="9"/>
        <v>0</v>
      </c>
      <c r="K152" s="70"/>
      <c r="L152" s="118"/>
      <c r="M152" s="117" t="s">
        <v>81</v>
      </c>
      <c r="O152" s="131"/>
    </row>
    <row r="153" spans="1:15" x14ac:dyDescent="0.25">
      <c r="A153" s="67"/>
      <c r="B153" s="71"/>
      <c r="C153" s="130"/>
      <c r="D153" s="72"/>
      <c r="E153" s="206">
        <v>1</v>
      </c>
      <c r="F153" s="207"/>
      <c r="G153" s="68"/>
      <c r="J153" s="69">
        <f t="shared" si="9"/>
        <v>0</v>
      </c>
      <c r="K153" s="70"/>
      <c r="L153" s="118"/>
      <c r="O153" s="131"/>
    </row>
    <row r="154" spans="1:15" x14ac:dyDescent="0.25">
      <c r="A154" s="67"/>
      <c r="B154" s="71"/>
      <c r="C154" s="130"/>
      <c r="D154" s="72"/>
      <c r="E154" s="206">
        <v>1</v>
      </c>
      <c r="F154" s="207"/>
      <c r="G154" s="68"/>
      <c r="J154" s="69">
        <f t="shared" si="9"/>
        <v>0</v>
      </c>
      <c r="K154" s="70"/>
      <c r="L154" s="118"/>
      <c r="O154" s="131"/>
    </row>
    <row r="155" spans="1:15" x14ac:dyDescent="0.25">
      <c r="A155" s="67"/>
      <c r="B155" s="160"/>
      <c r="C155" s="176"/>
      <c r="D155" s="161"/>
      <c r="E155" s="206">
        <v>1</v>
      </c>
      <c r="F155" s="207"/>
      <c r="G155" s="68"/>
      <c r="J155" s="69">
        <f t="shared" si="9"/>
        <v>0</v>
      </c>
      <c r="K155" s="70"/>
      <c r="O155" s="131" t="s">
        <v>29</v>
      </c>
    </row>
    <row r="156" spans="1:15" x14ac:dyDescent="0.25">
      <c r="A156" s="67"/>
      <c r="B156" s="160"/>
      <c r="C156" s="176"/>
      <c r="D156" s="161"/>
      <c r="E156" s="206">
        <v>1</v>
      </c>
      <c r="F156" s="207"/>
      <c r="G156" s="68"/>
      <c r="J156" s="69">
        <f t="shared" si="9"/>
        <v>0</v>
      </c>
      <c r="K156" s="70"/>
      <c r="O156" s="131" t="s">
        <v>64</v>
      </c>
    </row>
    <row r="157" spans="1:15" ht="14.4" thickBot="1" x14ac:dyDescent="0.3">
      <c r="A157" s="67"/>
      <c r="B157" s="160"/>
      <c r="C157" s="176"/>
      <c r="D157" s="161"/>
      <c r="E157" s="206">
        <v>1</v>
      </c>
      <c r="F157" s="207"/>
      <c r="G157" s="68"/>
      <c r="J157" s="69">
        <f t="shared" si="9"/>
        <v>0</v>
      </c>
      <c r="K157" s="70"/>
      <c r="O157" s="131"/>
    </row>
    <row r="158" spans="1:15" ht="15" customHeight="1" thickBot="1" x14ac:dyDescent="0.3">
      <c r="A158" s="116"/>
      <c r="B158" s="61"/>
      <c r="G158" s="202" t="s">
        <v>30</v>
      </c>
      <c r="H158" s="202"/>
      <c r="I158" s="202"/>
      <c r="J158" s="48">
        <f>SUM(J150:J157)</f>
        <v>0</v>
      </c>
      <c r="K158" s="62"/>
    </row>
    <row r="159" spans="1:15" ht="17.25" customHeight="1" thickBot="1" x14ac:dyDescent="0.3">
      <c r="B159" s="61"/>
      <c r="C159" s="162" t="s">
        <v>83</v>
      </c>
      <c r="D159" s="163"/>
      <c r="E159" s="163"/>
      <c r="F159" s="163"/>
      <c r="G159" s="163"/>
      <c r="H159" s="163"/>
      <c r="I159" s="164"/>
      <c r="J159" s="124">
        <f>IF(SUM(J125+J147+J158)&gt;3,"3,00",SUM(J125+J147+J158))</f>
        <v>0</v>
      </c>
      <c r="K159" s="125"/>
    </row>
    <row r="160" spans="1:15" ht="15" customHeight="1" thickBot="1" x14ac:dyDescent="0.3">
      <c r="A160" s="116"/>
      <c r="G160" s="128"/>
      <c r="H160" s="128"/>
      <c r="I160" s="129"/>
      <c r="J160" s="132"/>
      <c r="K160" s="133"/>
    </row>
    <row r="161" spans="2:11" ht="13.5" customHeight="1" thickBot="1" x14ac:dyDescent="0.3">
      <c r="F161" s="191" t="s">
        <v>47</v>
      </c>
      <c r="G161" s="192"/>
      <c r="H161" s="192"/>
      <c r="I161" s="193"/>
      <c r="J161" s="194">
        <f>J49+J84+J93+J102+J159</f>
        <v>0</v>
      </c>
      <c r="K161" s="195"/>
    </row>
    <row r="162" spans="2:11" x14ac:dyDescent="0.25">
      <c r="B162" s="92"/>
      <c r="C162" s="92"/>
      <c r="D162" s="92"/>
      <c r="E162" s="92"/>
      <c r="F162" s="92"/>
      <c r="G162" s="92"/>
      <c r="H162" s="92"/>
      <c r="I162" s="92"/>
      <c r="J162" s="92"/>
      <c r="K162" s="94"/>
    </row>
    <row r="163" spans="2:11" ht="3" customHeight="1" x14ac:dyDescent="0.25">
      <c r="B163" s="92"/>
      <c r="C163" s="92"/>
      <c r="D163" s="92"/>
      <c r="E163" s="92"/>
      <c r="F163" s="92"/>
      <c r="G163" s="92"/>
      <c r="H163" s="92"/>
      <c r="I163" s="92"/>
      <c r="J163" s="92"/>
      <c r="K163" s="94"/>
    </row>
    <row r="164" spans="2:11" ht="12.75" customHeight="1" thickBot="1" x14ac:dyDescent="0.3">
      <c r="B164" s="92"/>
      <c r="C164" s="92"/>
      <c r="D164" s="92"/>
      <c r="E164" s="92"/>
      <c r="F164" s="92"/>
      <c r="G164" s="92"/>
      <c r="H164" s="92"/>
      <c r="I164" s="92"/>
      <c r="J164" s="92"/>
      <c r="K164" s="94"/>
    </row>
    <row r="165" spans="2:11" ht="18" customHeight="1" thickBot="1" x14ac:dyDescent="0.3">
      <c r="B165" s="8" t="s">
        <v>48</v>
      </c>
      <c r="C165" s="95"/>
      <c r="D165" s="95"/>
      <c r="E165" s="95"/>
      <c r="F165" s="96"/>
      <c r="G165" s="97"/>
      <c r="H165" s="98"/>
      <c r="I165" s="98"/>
      <c r="J165" s="99"/>
      <c r="K165" s="100"/>
    </row>
    <row r="166" spans="2:11" ht="6.75" customHeight="1" x14ac:dyDescent="0.25">
      <c r="B166" s="179" t="s">
        <v>49</v>
      </c>
      <c r="C166" s="180"/>
      <c r="D166" s="180"/>
      <c r="E166" s="180"/>
      <c r="F166" s="180"/>
      <c r="G166" s="180"/>
      <c r="H166" s="180"/>
      <c r="I166" s="180"/>
      <c r="J166" s="180"/>
      <c r="K166" s="181"/>
    </row>
    <row r="167" spans="2:11" ht="18" customHeight="1" x14ac:dyDescent="0.25">
      <c r="B167" s="182"/>
      <c r="C167" s="183"/>
      <c r="D167" s="183"/>
      <c r="E167" s="183"/>
      <c r="F167" s="183"/>
      <c r="G167" s="183"/>
      <c r="H167" s="183"/>
      <c r="I167" s="183"/>
      <c r="J167" s="183"/>
      <c r="K167" s="184"/>
    </row>
    <row r="168" spans="2:11" x14ac:dyDescent="0.25">
      <c r="B168" s="182"/>
      <c r="C168" s="183"/>
      <c r="D168" s="183"/>
      <c r="E168" s="183"/>
      <c r="F168" s="183"/>
      <c r="G168" s="183"/>
      <c r="H168" s="183"/>
      <c r="I168" s="183"/>
      <c r="J168" s="183"/>
      <c r="K168" s="184"/>
    </row>
    <row r="169" spans="2:11" x14ac:dyDescent="0.25">
      <c r="B169" s="182"/>
      <c r="C169" s="183"/>
      <c r="D169" s="183"/>
      <c r="E169" s="183"/>
      <c r="F169" s="183"/>
      <c r="G169" s="183"/>
      <c r="H169" s="183"/>
      <c r="I169" s="183"/>
      <c r="J169" s="183"/>
      <c r="K169" s="184"/>
    </row>
    <row r="170" spans="2:11" x14ac:dyDescent="0.25">
      <c r="B170" s="101" t="s">
        <v>50</v>
      </c>
      <c r="C170" s="102"/>
      <c r="D170" s="103" t="s">
        <v>51</v>
      </c>
      <c r="E170" s="103"/>
      <c r="F170" s="104"/>
      <c r="G170" s="105"/>
      <c r="H170" s="105"/>
      <c r="I170" s="105"/>
      <c r="J170" s="105"/>
      <c r="K170" s="106"/>
    </row>
    <row r="171" spans="2:11" x14ac:dyDescent="0.25">
      <c r="B171" s="101"/>
      <c r="F171" s="107"/>
      <c r="G171" s="108"/>
      <c r="H171" s="108"/>
      <c r="I171" s="108"/>
      <c r="J171" s="108"/>
      <c r="K171" s="109"/>
    </row>
    <row r="172" spans="2:11" x14ac:dyDescent="0.25">
      <c r="B172" s="61"/>
      <c r="F172" s="107"/>
      <c r="G172" s="108"/>
      <c r="H172" s="108"/>
      <c r="I172" s="108"/>
      <c r="J172" s="108"/>
      <c r="K172" s="109"/>
    </row>
    <row r="173" spans="2:11" ht="14.4" thickBot="1" x14ac:dyDescent="0.3">
      <c r="B173" s="97"/>
      <c r="C173" s="56"/>
      <c r="D173" s="56"/>
      <c r="E173" s="56"/>
      <c r="F173" s="110"/>
      <c r="G173" s="111"/>
      <c r="H173" s="111"/>
      <c r="I173" s="111"/>
      <c r="J173" s="111"/>
      <c r="K173" s="112"/>
    </row>
  </sheetData>
  <sheetProtection algorithmName="SHA-512" hashValue="uhpblZx2jMiT8iyDA4EzU9swMJ7PBWB6el/RYSeXjanAvUiSHCmWxkikZTCaaPKoaBrYSJnpHOon9vFpxOOwVA==" saltValue="DRmL8qIjDgFh4XCkWFFSnA==" spinCount="100000" sheet="1" objects="1" scenarios="1" insertRows="0" selectLockedCells="1"/>
  <dataConsolidate/>
  <mergeCells count="194">
    <mergeCell ref="C159:I159"/>
    <mergeCell ref="B157:D157"/>
    <mergeCell ref="E157:F157"/>
    <mergeCell ref="G158:I158"/>
    <mergeCell ref="E152:F152"/>
    <mergeCell ref="E153:F153"/>
    <mergeCell ref="E154:F154"/>
    <mergeCell ref="B151:D151"/>
    <mergeCell ref="E151:F151"/>
    <mergeCell ref="B155:D155"/>
    <mergeCell ref="E155:F155"/>
    <mergeCell ref="B156:D156"/>
    <mergeCell ref="E156:F156"/>
    <mergeCell ref="B148:K148"/>
    <mergeCell ref="B149:D149"/>
    <mergeCell ref="E149:F149"/>
    <mergeCell ref="K149:K150"/>
    <mergeCell ref="B150:D150"/>
    <mergeCell ref="E150:F150"/>
    <mergeCell ref="G147:I147"/>
    <mergeCell ref="E127:F127"/>
    <mergeCell ref="E128:F128"/>
    <mergeCell ref="E129:F129"/>
    <mergeCell ref="E130:F130"/>
    <mergeCell ref="E131:F131"/>
    <mergeCell ref="E132:F132"/>
    <mergeCell ref="E133:F133"/>
    <mergeCell ref="E140:F140"/>
    <mergeCell ref="E141:F141"/>
    <mergeCell ref="E142:F142"/>
    <mergeCell ref="E143:F143"/>
    <mergeCell ref="E144:F144"/>
    <mergeCell ref="E145:F145"/>
    <mergeCell ref="E146:F146"/>
    <mergeCell ref="B144:D144"/>
    <mergeCell ref="B145:D145"/>
    <mergeCell ref="B146:D146"/>
    <mergeCell ref="B141:D141"/>
    <mergeCell ref="B142:D142"/>
    <mergeCell ref="B143:D143"/>
    <mergeCell ref="B138:D138"/>
    <mergeCell ref="B139:D139"/>
    <mergeCell ref="B140:D140"/>
    <mergeCell ref="B135:D135"/>
    <mergeCell ref="B136:D136"/>
    <mergeCell ref="B137:D137"/>
    <mergeCell ref="B132:D132"/>
    <mergeCell ref="B133:D133"/>
    <mergeCell ref="B134:D134"/>
    <mergeCell ref="B129:D129"/>
    <mergeCell ref="B130:D130"/>
    <mergeCell ref="B131:D131"/>
    <mergeCell ref="E124:G124"/>
    <mergeCell ref="B126:K126"/>
    <mergeCell ref="B127:D127"/>
    <mergeCell ref="K127:K128"/>
    <mergeCell ref="B128:D128"/>
    <mergeCell ref="B124:D124"/>
    <mergeCell ref="G125:I125"/>
    <mergeCell ref="E105:G105"/>
    <mergeCell ref="E106:G106"/>
    <mergeCell ref="E107:G107"/>
    <mergeCell ref="E108:G108"/>
    <mergeCell ref="E109:G109"/>
    <mergeCell ref="E110:G110"/>
    <mergeCell ref="B121:D121"/>
    <mergeCell ref="B122:D122"/>
    <mergeCell ref="B123:D123"/>
    <mergeCell ref="E121:G121"/>
    <mergeCell ref="E122:G122"/>
    <mergeCell ref="E123:G123"/>
    <mergeCell ref="B118:D118"/>
    <mergeCell ref="B119:D119"/>
    <mergeCell ref="B120:D120"/>
    <mergeCell ref="E118:G118"/>
    <mergeCell ref="E119:G119"/>
    <mergeCell ref="E120:G120"/>
    <mergeCell ref="B113:D113"/>
    <mergeCell ref="B114:D114"/>
    <mergeCell ref="B115:D115"/>
    <mergeCell ref="B116:D116"/>
    <mergeCell ref="B117:D117"/>
    <mergeCell ref="B110:D110"/>
    <mergeCell ref="B111:D111"/>
    <mergeCell ref="B112:D112"/>
    <mergeCell ref="E111:G111"/>
    <mergeCell ref="E112:G112"/>
    <mergeCell ref="E113:G113"/>
    <mergeCell ref="E114:G114"/>
    <mergeCell ref="E115:G115"/>
    <mergeCell ref="E116:G116"/>
    <mergeCell ref="E117:G117"/>
    <mergeCell ref="B107:D107"/>
    <mergeCell ref="B108:D108"/>
    <mergeCell ref="B109:D109"/>
    <mergeCell ref="B103:K103"/>
    <mergeCell ref="B104:K104"/>
    <mergeCell ref="B105:D105"/>
    <mergeCell ref="K105:K106"/>
    <mergeCell ref="B106:D106"/>
    <mergeCell ref="E77:F77"/>
    <mergeCell ref="B78:D78"/>
    <mergeCell ref="E78:F78"/>
    <mergeCell ref="B79:D79"/>
    <mergeCell ref="E79:F79"/>
    <mergeCell ref="A84:F84"/>
    <mergeCell ref="G83:I83"/>
    <mergeCell ref="B80:D80"/>
    <mergeCell ref="E80:F80"/>
    <mergeCell ref="B81:D81"/>
    <mergeCell ref="E81:F81"/>
    <mergeCell ref="B82:D82"/>
    <mergeCell ref="B77:D77"/>
    <mergeCell ref="D88:E88"/>
    <mergeCell ref="B89:C89"/>
    <mergeCell ref="D89:E89"/>
    <mergeCell ref="B166:K169"/>
    <mergeCell ref="B51:K51"/>
    <mergeCell ref="J95:J96"/>
    <mergeCell ref="K95:K96"/>
    <mergeCell ref="B96:C96"/>
    <mergeCell ref="G102:I102"/>
    <mergeCell ref="F161:I161"/>
    <mergeCell ref="J161:K161"/>
    <mergeCell ref="G90:I90"/>
    <mergeCell ref="B91:C91"/>
    <mergeCell ref="B92:C92"/>
    <mergeCell ref="B93:C93"/>
    <mergeCell ref="G93:I93"/>
    <mergeCell ref="B95:C95"/>
    <mergeCell ref="B87:C87"/>
    <mergeCell ref="D87:E87"/>
    <mergeCell ref="G73:I73"/>
    <mergeCell ref="G84:I84"/>
    <mergeCell ref="B74:K74"/>
    <mergeCell ref="B75:D75"/>
    <mergeCell ref="E75:F75"/>
    <mergeCell ref="K75:K76"/>
    <mergeCell ref="B76:D76"/>
    <mergeCell ref="E76:F76"/>
    <mergeCell ref="B85:C85"/>
    <mergeCell ref="B86:C86"/>
    <mergeCell ref="D86:E86"/>
    <mergeCell ref="B88:C88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  <mergeCell ref="B72:D72"/>
    <mergeCell ref="E72:F72"/>
    <mergeCell ref="E66:F66"/>
    <mergeCell ref="B58:D58"/>
    <mergeCell ref="E58:F58"/>
    <mergeCell ref="B59:D59"/>
    <mergeCell ref="E59:F59"/>
    <mergeCell ref="B60:D60"/>
    <mergeCell ref="B61:D61"/>
    <mergeCell ref="B62:D62"/>
    <mergeCell ref="B63:D63"/>
    <mergeCell ref="B64:D64"/>
    <mergeCell ref="B65:D65"/>
    <mergeCell ref="B66:D66"/>
    <mergeCell ref="B57:D57"/>
    <mergeCell ref="E57:F57"/>
    <mergeCell ref="G46:I46"/>
    <mergeCell ref="C49:I49"/>
    <mergeCell ref="B52:K52"/>
    <mergeCell ref="B53:D53"/>
    <mergeCell ref="E53:F53"/>
    <mergeCell ref="K53:K54"/>
    <mergeCell ref="B54:D54"/>
    <mergeCell ref="E54:F54"/>
    <mergeCell ref="B56:D56"/>
    <mergeCell ref="E56:F56"/>
    <mergeCell ref="B55:D55"/>
    <mergeCell ref="E55:F55"/>
    <mergeCell ref="C2:F2"/>
    <mergeCell ref="H2:I2"/>
    <mergeCell ref="D5:E5"/>
    <mergeCell ref="D6:E6"/>
    <mergeCell ref="B9:K9"/>
    <mergeCell ref="B10:K10"/>
    <mergeCell ref="B30:K30"/>
    <mergeCell ref="A44:G44"/>
    <mergeCell ref="G45:I45"/>
    <mergeCell ref="A24:G24"/>
    <mergeCell ref="G25:I25"/>
    <mergeCell ref="G26:I26"/>
  </mergeCells>
  <dataValidations count="9">
    <dataValidation type="list" showInputMessage="1" showErrorMessage="1" sqref="B87:C89" xr:uid="{00000000-0002-0000-0000-000000000000}">
      <formula1>$M$73:$M$85</formula1>
    </dataValidation>
    <dataValidation showInputMessage="1" showErrorMessage="1" sqref="G86:G89 B86:C86" xr:uid="{00000000-0002-0000-0000-000001000000}"/>
    <dataValidation type="list" allowBlank="1" showInputMessage="1" showErrorMessage="1" sqref="B94:C94" xr:uid="{00000000-0002-0000-0000-000002000000}">
      <formula1>$M$92:$M$102</formula1>
    </dataValidation>
    <dataValidation type="list" allowBlank="1" showInputMessage="1" showErrorMessage="1" sqref="B93:C93" xr:uid="{00000000-0002-0000-0000-000003000000}">
      <formula1>$M$93:$M$95</formula1>
    </dataValidation>
    <dataValidation type="list" showInputMessage="1" showErrorMessage="1" sqref="C97:C101" xr:uid="{00000000-0002-0000-0000-000004000000}">
      <formula1>$N$97:$N$101</formula1>
    </dataValidation>
    <dataValidation type="list" showInputMessage="1" showErrorMessage="1" sqref="G76:G82" xr:uid="{00000000-0002-0000-0000-000005000000}">
      <formula1>$O$61:$O$62</formula1>
    </dataValidation>
    <dataValidation type="list" allowBlank="1" showInputMessage="1" showErrorMessage="1" sqref="G54:G72" xr:uid="{00000000-0002-0000-0000-000006000000}">
      <formula1>$O$54:$O$57</formula1>
    </dataValidation>
    <dataValidation type="list" allowBlank="1" showInputMessage="1" showErrorMessage="1" sqref="G128:G146" xr:uid="{00000000-0002-0000-0000-000007000000}">
      <formula1>$M$129:$M$132</formula1>
    </dataValidation>
    <dataValidation type="list" allowBlank="1" showInputMessage="1" showErrorMessage="1" sqref="G150:G157" xr:uid="{00000000-0002-0000-0000-000008000000}">
      <formula1>$M$151:$M$155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5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Ana Isabel Sánchez Amat</cp:lastModifiedBy>
  <dcterms:created xsi:type="dcterms:W3CDTF">2022-05-17T11:20:39Z</dcterms:created>
  <dcterms:modified xsi:type="dcterms:W3CDTF">2025-10-21T12:03:53Z</dcterms:modified>
</cp:coreProperties>
</file>