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6" windowHeight="8196" tabRatio="500"/>
  </bookViews>
  <sheets>
    <sheet name="AUTOBAREMACIÓ" sheetId="1" r:id="rId1"/>
  </sheets>
  <definedNames>
    <definedName name="_xlnm.Print_Area" localSheetId="0">AUTOBAREMACIÓ!$A$2:$K$143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1" i="1"/>
  <c r="J128" l="1"/>
  <c r="J123"/>
  <c r="J116"/>
  <c r="J117" s="1"/>
  <c r="J107"/>
  <c r="J106"/>
  <c r="J105"/>
  <c r="J124"/>
  <c r="J125"/>
  <c r="J126"/>
  <c r="J127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83"/>
  <c r="J108" l="1"/>
  <c r="J10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44"/>
  <c r="H43"/>
  <c r="H42"/>
  <c r="H41"/>
  <c r="H40"/>
  <c r="H39"/>
  <c r="H38"/>
  <c r="H37"/>
  <c r="H36"/>
  <c r="H35"/>
  <c r="H27"/>
  <c r="H26"/>
  <c r="H25"/>
  <c r="H24"/>
  <c r="H23"/>
  <c r="H22"/>
  <c r="H21"/>
  <c r="H20"/>
  <c r="H19"/>
  <c r="H18"/>
  <c r="H17"/>
  <c r="H16"/>
  <c r="H15"/>
  <c r="H14"/>
  <c r="H13"/>
  <c r="J131" l="1"/>
  <c r="H72"/>
  <c r="I72" s="1"/>
  <c r="J72" s="1"/>
  <c r="J73" s="1"/>
  <c r="H28"/>
  <c r="I28" s="1"/>
  <c r="J28" s="1"/>
  <c r="J29" s="1"/>
  <c r="H45"/>
  <c r="I45" s="1"/>
  <c r="J45" s="1"/>
  <c r="J46" s="1"/>
  <c r="J77" l="1"/>
  <c r="J133" s="1"/>
</calcChain>
</file>

<file path=xl/sharedStrings.xml><?xml version="1.0" encoding="utf-8"?>
<sst xmlns="http://schemas.openxmlformats.org/spreadsheetml/2006/main" count="122" uniqueCount="71">
  <si>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</si>
  <si>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</si>
  <si>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</si>
  <si>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</si>
  <si>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</si>
  <si>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</si>
  <si>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</si>
  <si>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Serveis prestats com a empleat públic amb vinculació en la
mateixa plaça o categoria a la qual es desitja accedir, a l’Administració Local  (0,24/mes)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</si>
  <si>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</si>
  <si>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</si>
  <si>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</si>
  <si>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</si>
  <si>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</si>
  <si>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</si>
  <si>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</si>
  <si>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</si>
  <si>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</si>
  <si>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</si>
  <si>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</si>
  <si>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</si>
  <si>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</si>
  <si>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</si>
  <si>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</si>
  <si>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</si>
  <si>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</si>
  <si>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</si>
  <si>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</si>
  <si>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</si>
  <si>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</si>
  <si>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</si>
  <si>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</si>
  <si>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Titulacions acadèmiques oficials reconegudes per l’Administració educativa de nivell superior diferents a la requerida per a l’accés a la plaça o categoria a la qual es desitja accedir. Només es tindrà en compte una única titulació superior i diferent a la requerida per a l’accés a la plaça.</t>
  </si>
  <si>
    <t>TOTAL TITULACIONS</t>
  </si>
  <si>
    <t>TOTAL FORMACIÓ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</si>
  <si>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</si>
  <si>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</si>
  <si>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</si>
  <si>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</si>
  <si>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</si>
  <si>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</si>
  <si>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</si>
  <si>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</si>
  <si>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</si>
  <si>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</si>
  <si>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</si>
  <si>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</si>
  <si>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</si>
  <si>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10,00 punts</t>
    </r>
    <r>
      <rPr>
        <sz val="11"/>
        <rFont val="Calibri"/>
        <family val="2"/>
        <charset val="1"/>
      </rPr>
      <t>) Únicament es valoraran els cursos de perfeccionament i formació que tinguen relació amb les funcions a desenrotllar o amb caràcter transversal a l’Administració Local.</t>
    </r>
  </si>
  <si>
    <t>15h o més hores</t>
  </si>
  <si>
    <t>25h o més hores</t>
  </si>
  <si>
    <t>50h o més hores</t>
  </si>
  <si>
    <t>75h o més hores</t>
  </si>
  <si>
    <t>100h o més hores</t>
  </si>
  <si>
    <t>TOTAL CONCURS</t>
  </si>
  <si>
    <t>BORSA DE TREBALL INSPECTOR D'OBRES I SERVEIS</t>
  </si>
  <si>
    <t>CONVOCATÒRIA 04/25</t>
  </si>
  <si>
    <t>970/2025</t>
  </si>
  <si>
    <t>EXPERIÈNCIA PROFESSIONAL (màx. 14,00 punts entre tots els apartats)</t>
  </si>
  <si>
    <t>Serveis prestats com a empleat públic amb vinculació en la mateixa plaça o categoria a la qual es desitja accedir, en altres Administracions Públiques (0,12/mes)</t>
  </si>
  <si>
    <t>Serveis prestats com a empleat públic amb vinculació en plaça o categoria diferent (0,05/mes)</t>
  </si>
  <si>
    <t>TOTAL EXPERIÈNCIA PROFESSIONAL (màxim 14,00 punts)</t>
  </si>
  <si>
    <t>MÈRITS ACADÈMICS (màx. 14,00 punts entre tots els apartats)</t>
  </si>
  <si>
    <t>Titulació Universitària</t>
  </si>
  <si>
    <t>Màster d'entre 60 i 120 ECTS</t>
  </si>
  <si>
    <t>Grau superior d'FP</t>
  </si>
  <si>
    <t>Post-grau entre 16 i 60 ECTS</t>
  </si>
  <si>
    <t>Batxillerat o grau Mitjà FP</t>
  </si>
  <si>
    <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4,00 punts)</t>
    </r>
  </si>
  <si>
    <t>CONEIXEMENTS DE VALENCIÀ (màx. 3 p.)</t>
  </si>
  <si>
    <t>CONEIXEMENTS D'ALTRES IDIOMES   (màx. 3,00 p.)</t>
  </si>
  <si>
    <t>TOTAL FORMACIÓ (màxim 14,00 punts)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</si>
</sst>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3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b/>
      <i/>
      <sz val="11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  <font>
      <vertAlign val="superscript"/>
      <sz val="1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9" fillId="0" borderId="0" applyBorder="0" applyProtection="0"/>
    <xf numFmtId="164" fontId="29" fillId="0" borderId="0" applyBorder="0" applyProtection="0"/>
    <xf numFmtId="0" fontId="1" fillId="0" borderId="0"/>
  </cellStyleXfs>
  <cellXfs count="19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right" vertical="center"/>
    </xf>
    <xf numFmtId="2" fontId="14" fillId="2" borderId="3" xfId="0" applyNumberFormat="1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1" fillId="0" borderId="0" xfId="0" applyNumberFormat="1" applyFont="1" applyBorder="1" applyAlignment="1" applyProtection="1">
      <alignment horizontal="right" vertical="center"/>
    </xf>
    <xf numFmtId="2" fontId="11" fillId="0" borderId="13" xfId="0" applyNumberFormat="1" applyFont="1" applyBorder="1" applyAlignment="1" applyProtection="1">
      <alignment vertical="center"/>
    </xf>
    <xf numFmtId="2" fontId="11" fillId="0" borderId="19" xfId="0" applyNumberFormat="1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1" fillId="0" borderId="22" xfId="0" applyNumberFormat="1" applyFont="1" applyBorder="1" applyAlignment="1" applyProtection="1">
      <alignment horizontal="right" vertical="center"/>
    </xf>
    <xf numFmtId="2" fontId="11" fillId="0" borderId="23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right" vertical="center"/>
    </xf>
    <xf numFmtId="2" fontId="4" fillId="2" borderId="15" xfId="0" applyNumberFormat="1" applyFont="1" applyFill="1" applyBorder="1" applyAlignment="1" applyProtection="1">
      <alignment vertical="center"/>
    </xf>
    <xf numFmtId="167" fontId="3" fillId="0" borderId="25" xfId="0" applyNumberFormat="1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vertical="center"/>
    </xf>
    <xf numFmtId="167" fontId="3" fillId="0" borderId="26" xfId="0" applyNumberFormat="1" applyFont="1" applyBorder="1" applyAlignment="1" applyProtection="1">
      <alignment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</xf>
    <xf numFmtId="2" fontId="4" fillId="2" borderId="27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2" fontId="8" fillId="0" borderId="3" xfId="0" applyNumberFormat="1" applyFont="1" applyBorder="1" applyAlignment="1" applyProtection="1">
      <alignment horizontal="right" vertical="center"/>
    </xf>
    <xf numFmtId="2" fontId="8" fillId="2" borderId="3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2" fontId="21" fillId="0" borderId="3" xfId="0" applyNumberFormat="1" applyFont="1" applyBorder="1" applyAlignment="1" applyProtection="1">
      <alignment horizontal="right" vertical="center"/>
    </xf>
    <xf numFmtId="2" fontId="21" fillId="2" borderId="3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8" fontId="4" fillId="0" borderId="3" xfId="0" applyNumberFormat="1" applyFont="1" applyBorder="1" applyAlignment="1" applyProtection="1">
      <alignment horizontal="right" vertical="center"/>
    </xf>
    <xf numFmtId="2" fontId="11" fillId="7" borderId="19" xfId="0" applyNumberFormat="1" applyFont="1" applyFill="1" applyBorder="1" applyAlignment="1" applyProtection="1">
      <alignment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16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5" fillId="0" borderId="3" xfId="0" applyNumberFormat="1" applyFont="1" applyBorder="1" applyAlignment="1" applyProtection="1">
      <alignment horizontal="right" vertical="center" wrapText="1"/>
    </xf>
    <xf numFmtId="0" fontId="16" fillId="7" borderId="21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 wrapText="1"/>
    </xf>
    <xf numFmtId="2" fontId="18" fillId="2" borderId="3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right" vertical="center"/>
    </xf>
    <xf numFmtId="2" fontId="18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horizontal="left" vertical="center"/>
    </xf>
    <xf numFmtId="2" fontId="11" fillId="0" borderId="30" xfId="0" applyNumberFormat="1" applyFont="1" applyBorder="1" applyAlignment="1" applyProtection="1">
      <alignment horizontal="right" vertical="center"/>
    </xf>
    <xf numFmtId="2" fontId="11" fillId="0" borderId="31" xfId="0" applyNumberFormat="1" applyFont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vertical="center"/>
    </xf>
    <xf numFmtId="0" fontId="25" fillId="8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7" fillId="0" borderId="3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vertical="center" wrapText="1"/>
    </xf>
    <xf numFmtId="0" fontId="25" fillId="0" borderId="19" xfId="0" applyFont="1" applyBorder="1" applyAlignment="1" applyProtection="1">
      <alignment vertical="center"/>
    </xf>
    <xf numFmtId="2" fontId="18" fillId="0" borderId="13" xfId="0" applyNumberFormat="1" applyFont="1" applyBorder="1" applyAlignment="1" applyProtection="1">
      <alignment vertical="center"/>
    </xf>
    <xf numFmtId="2" fontId="18" fillId="0" borderId="19" xfId="0" applyNumberFormat="1" applyFont="1" applyBorder="1" applyAlignment="1" applyProtection="1">
      <alignment vertical="center"/>
    </xf>
    <xf numFmtId="2" fontId="18" fillId="0" borderId="23" xfId="0" applyNumberFormat="1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2" fontId="26" fillId="8" borderId="1" xfId="0" applyNumberFormat="1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41" xfId="0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21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left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30" fillId="4" borderId="15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59"/>
  <sheetViews>
    <sheetView showGridLines="0" tabSelected="1" topLeftCell="A94" zoomScaleNormal="100" workbookViewId="0">
      <selection activeCell="I111" sqref="I111"/>
    </sheetView>
  </sheetViews>
  <sheetFormatPr baseColWidth="10" defaultColWidth="11.44140625" defaultRowHeight="13.8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5.6640625" style="5" customWidth="1"/>
    <col min="11" max="11" width="3.5546875" style="5" customWidth="1"/>
    <col min="12" max="12" width="12.33203125" style="2" hidden="1" customWidth="1"/>
    <col min="13" max="13" width="39" style="2" hidden="1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/>
    <row r="2" spans="1:22" ht="43.5" customHeight="1">
      <c r="B2" s="6" t="s">
        <v>55</v>
      </c>
      <c r="C2" s="189" t="s">
        <v>54</v>
      </c>
      <c r="D2" s="189"/>
      <c r="E2" s="189"/>
      <c r="F2" s="189"/>
      <c r="G2" s="7" t="s">
        <v>0</v>
      </c>
      <c r="H2" s="175" t="s">
        <v>56</v>
      </c>
      <c r="I2" s="175"/>
    </row>
    <row r="3" spans="1:22" ht="12" customHeight="1"/>
    <row r="4" spans="1:22">
      <c r="B4" s="8" t="s">
        <v>1</v>
      </c>
      <c r="C4" s="9"/>
      <c r="D4" s="9"/>
      <c r="E4" s="9"/>
      <c r="F4" s="190"/>
      <c r="G4" s="190"/>
    </row>
    <row r="5" spans="1:22">
      <c r="B5" s="10" t="s">
        <v>2</v>
      </c>
      <c r="C5" s="11" t="s">
        <v>3</v>
      </c>
      <c r="D5" s="191" t="s">
        <v>4</v>
      </c>
      <c r="E5" s="191"/>
      <c r="F5" s="179" t="s">
        <v>5</v>
      </c>
      <c r="G5" s="179"/>
    </row>
    <row r="6" spans="1:22" ht="15" customHeight="1">
      <c r="B6" s="13"/>
      <c r="C6" s="14"/>
      <c r="D6" s="186"/>
      <c r="E6" s="186"/>
      <c r="F6" s="175"/>
      <c r="G6" s="175"/>
    </row>
    <row r="7" spans="1:22" ht="12" customHeight="1"/>
    <row r="8" spans="1:22">
      <c r="B8" s="15" t="s">
        <v>6</v>
      </c>
      <c r="C8" s="9"/>
      <c r="D8" s="9"/>
      <c r="E8" s="9"/>
      <c r="F8" s="16"/>
    </row>
    <row r="9" spans="1:22" s="17" customFormat="1" ht="14.4">
      <c r="A9" s="1"/>
      <c r="B9" s="178" t="s">
        <v>57</v>
      </c>
      <c r="C9" s="178"/>
      <c r="D9" s="178"/>
      <c r="E9" s="178"/>
      <c r="F9" s="178"/>
      <c r="G9" s="178"/>
      <c r="H9" s="178"/>
      <c r="I9" s="178"/>
      <c r="J9" s="178"/>
      <c r="K9" s="17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B10" s="187" t="s">
        <v>7</v>
      </c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22" ht="29.25" customHeight="1">
      <c r="A11" s="18" t="s">
        <v>8</v>
      </c>
      <c r="B11" s="12" t="s">
        <v>9</v>
      </c>
      <c r="C11" s="12" t="s">
        <v>10</v>
      </c>
      <c r="D11" s="12" t="s">
        <v>11</v>
      </c>
      <c r="E11" s="19" t="s">
        <v>12</v>
      </c>
      <c r="F11" s="12" t="s">
        <v>13</v>
      </c>
      <c r="G11" s="12" t="s">
        <v>14</v>
      </c>
      <c r="H11" s="20" t="s">
        <v>15</v>
      </c>
      <c r="I11" s="21" t="s">
        <v>16</v>
      </c>
      <c r="J11" s="22" t="s">
        <v>17</v>
      </c>
      <c r="K11" s="23" t="s">
        <v>18</v>
      </c>
      <c r="L11" s="24"/>
    </row>
    <row r="12" spans="1:22" ht="6.75" hidden="1" customHeight="1">
      <c r="A12" s="25"/>
      <c r="B12" s="26"/>
      <c r="C12" s="26"/>
      <c r="D12" s="26"/>
      <c r="E12" s="27"/>
      <c r="F12" s="28"/>
      <c r="G12" s="29"/>
      <c r="H12" s="30"/>
      <c r="I12" s="31"/>
      <c r="J12" s="32"/>
      <c r="K12" s="33"/>
      <c r="L12" s="24"/>
    </row>
    <row r="13" spans="1:22" ht="15" customHeight="1">
      <c r="A13" s="34"/>
      <c r="B13" s="35"/>
      <c r="C13" s="35"/>
      <c r="D13" s="35"/>
      <c r="E13" s="36"/>
      <c r="F13" s="37"/>
      <c r="G13" s="38"/>
      <c r="H13" s="30">
        <f t="shared" ref="H13:H27" si="0">((((G13-F13+1)))*E13)</f>
        <v>0</v>
      </c>
      <c r="I13" s="39"/>
      <c r="J13" s="40"/>
      <c r="K13" s="33"/>
      <c r="L13" s="24"/>
    </row>
    <row r="14" spans="1:22" ht="15" customHeight="1">
      <c r="A14" s="34"/>
      <c r="B14" s="35"/>
      <c r="C14" s="35"/>
      <c r="D14" s="35"/>
      <c r="E14" s="36"/>
      <c r="F14" s="37"/>
      <c r="G14" s="38"/>
      <c r="H14" s="30">
        <f t="shared" si="0"/>
        <v>0</v>
      </c>
      <c r="I14" s="39"/>
      <c r="J14" s="40"/>
      <c r="K14" s="33"/>
      <c r="L14" s="24"/>
    </row>
    <row r="15" spans="1:22" ht="15" customHeight="1">
      <c r="A15" s="34"/>
      <c r="B15" s="35"/>
      <c r="C15" s="35"/>
      <c r="D15" s="35"/>
      <c r="E15" s="36"/>
      <c r="F15" s="37"/>
      <c r="G15" s="38"/>
      <c r="H15" s="30">
        <f t="shared" si="0"/>
        <v>0</v>
      </c>
      <c r="I15" s="39"/>
      <c r="J15" s="40"/>
      <c r="K15" s="33"/>
      <c r="L15" s="24"/>
    </row>
    <row r="16" spans="1:22" ht="15" customHeight="1">
      <c r="A16" s="34"/>
      <c r="B16" s="35"/>
      <c r="C16" s="35"/>
      <c r="D16" s="35"/>
      <c r="E16" s="36"/>
      <c r="F16" s="37"/>
      <c r="G16" s="38"/>
      <c r="H16" s="30">
        <f t="shared" si="0"/>
        <v>0</v>
      </c>
      <c r="I16" s="39"/>
      <c r="J16" s="40"/>
      <c r="K16" s="33"/>
      <c r="L16" s="24"/>
    </row>
    <row r="17" spans="1:22" ht="15" customHeight="1">
      <c r="A17" s="34"/>
      <c r="B17" s="35"/>
      <c r="C17" s="35"/>
      <c r="D17" s="35"/>
      <c r="E17" s="36"/>
      <c r="F17" s="37"/>
      <c r="G17" s="38"/>
      <c r="H17" s="30">
        <f t="shared" si="0"/>
        <v>0</v>
      </c>
      <c r="I17" s="39"/>
      <c r="J17" s="40"/>
      <c r="K17" s="33"/>
      <c r="L17" s="24"/>
    </row>
    <row r="18" spans="1:22" ht="15" customHeight="1">
      <c r="A18" s="34"/>
      <c r="B18" s="35"/>
      <c r="C18" s="35"/>
      <c r="D18" s="35"/>
      <c r="E18" s="36"/>
      <c r="F18" s="37"/>
      <c r="G18" s="38"/>
      <c r="H18" s="41">
        <f t="shared" si="0"/>
        <v>0</v>
      </c>
      <c r="I18" s="39"/>
      <c r="J18" s="40"/>
      <c r="K18" s="33"/>
    </row>
    <row r="19" spans="1:22" ht="15" customHeight="1">
      <c r="A19" s="34"/>
      <c r="B19" s="35"/>
      <c r="C19" s="35"/>
      <c r="D19" s="35"/>
      <c r="E19" s="36"/>
      <c r="F19" s="37"/>
      <c r="G19" s="38"/>
      <c r="H19" s="41">
        <f t="shared" si="0"/>
        <v>0</v>
      </c>
      <c r="I19" s="42"/>
      <c r="J19" s="40"/>
      <c r="K19" s="33"/>
    </row>
    <row r="20" spans="1:22" ht="15" customHeight="1">
      <c r="A20" s="34"/>
      <c r="B20" s="35"/>
      <c r="C20" s="35"/>
      <c r="D20" s="35"/>
      <c r="E20" s="36"/>
      <c r="F20" s="37"/>
      <c r="G20" s="38"/>
      <c r="H20" s="41">
        <f t="shared" si="0"/>
        <v>0</v>
      </c>
      <c r="I20" s="42"/>
      <c r="J20" s="40"/>
      <c r="K20" s="33"/>
    </row>
    <row r="21" spans="1:22" ht="15" customHeight="1">
      <c r="A21" s="34"/>
      <c r="B21" s="35"/>
      <c r="C21" s="35"/>
      <c r="D21" s="35"/>
      <c r="E21" s="36"/>
      <c r="F21" s="37"/>
      <c r="G21" s="38"/>
      <c r="H21" s="41">
        <f t="shared" si="0"/>
        <v>0</v>
      </c>
      <c r="I21" s="42"/>
      <c r="J21" s="40"/>
      <c r="K21" s="33"/>
    </row>
    <row r="22" spans="1:22" ht="15" customHeight="1">
      <c r="A22" s="34"/>
      <c r="B22" s="35"/>
      <c r="C22" s="35"/>
      <c r="D22" s="35"/>
      <c r="E22" s="36"/>
      <c r="F22" s="37"/>
      <c r="G22" s="38"/>
      <c r="H22" s="41">
        <f t="shared" si="0"/>
        <v>0</v>
      </c>
      <c r="I22" s="42"/>
      <c r="J22" s="40"/>
      <c r="K22" s="33"/>
    </row>
    <row r="23" spans="1:22" ht="15" customHeight="1">
      <c r="A23" s="34"/>
      <c r="B23" s="35"/>
      <c r="C23" s="35"/>
      <c r="D23" s="35"/>
      <c r="E23" s="36"/>
      <c r="F23" s="37"/>
      <c r="G23" s="38"/>
      <c r="H23" s="41">
        <f t="shared" si="0"/>
        <v>0</v>
      </c>
      <c r="I23" s="42"/>
      <c r="J23" s="40"/>
      <c r="K23" s="33"/>
    </row>
    <row r="24" spans="1:22" ht="15" customHeight="1">
      <c r="A24" s="34"/>
      <c r="B24" s="35"/>
      <c r="C24" s="35"/>
      <c r="D24" s="35"/>
      <c r="E24" s="36"/>
      <c r="F24" s="37"/>
      <c r="G24" s="38"/>
      <c r="H24" s="41">
        <f t="shared" si="0"/>
        <v>0</v>
      </c>
      <c r="I24" s="42"/>
      <c r="J24" s="40"/>
      <c r="K24" s="33"/>
    </row>
    <row r="25" spans="1:22" ht="15" customHeight="1">
      <c r="A25" s="34"/>
      <c r="B25" s="35"/>
      <c r="C25" s="35"/>
      <c r="D25" s="35"/>
      <c r="E25" s="36"/>
      <c r="F25" s="37"/>
      <c r="G25" s="38"/>
      <c r="H25" s="41">
        <f t="shared" si="0"/>
        <v>0</v>
      </c>
      <c r="I25" s="42"/>
      <c r="J25" s="40"/>
      <c r="K25" s="33"/>
    </row>
    <row r="26" spans="1:22" ht="15" customHeight="1">
      <c r="A26" s="34"/>
      <c r="B26" s="35"/>
      <c r="C26" s="35"/>
      <c r="D26" s="35"/>
      <c r="E26" s="36"/>
      <c r="F26" s="37"/>
      <c r="G26" s="38"/>
      <c r="H26" s="41">
        <f t="shared" si="0"/>
        <v>0</v>
      </c>
      <c r="I26" s="42"/>
      <c r="J26" s="40"/>
      <c r="K26" s="33"/>
    </row>
    <row r="27" spans="1:22" ht="15" customHeight="1">
      <c r="A27" s="34"/>
      <c r="B27" s="35"/>
      <c r="C27" s="35"/>
      <c r="D27" s="35"/>
      <c r="E27" s="36"/>
      <c r="F27" s="37"/>
      <c r="G27" s="38"/>
      <c r="H27" s="41">
        <f t="shared" si="0"/>
        <v>0</v>
      </c>
      <c r="I27" s="42"/>
      <c r="J27" s="40"/>
      <c r="K27" s="33"/>
    </row>
    <row r="28" spans="1:22" ht="15" customHeight="1">
      <c r="A28" s="188" t="s">
        <v>19</v>
      </c>
      <c r="B28" s="188"/>
      <c r="C28" s="188"/>
      <c r="D28" s="188"/>
      <c r="E28" s="188"/>
      <c r="F28" s="188"/>
      <c r="G28" s="188"/>
      <c r="H28" s="43">
        <f>SUM(H12:H27)</f>
        <v>0</v>
      </c>
      <c r="I28" s="44" t="str">
        <f>IF(H28&gt;=30,H28/30,"0")</f>
        <v>0</v>
      </c>
      <c r="J28" s="45">
        <f>IF(I28&lt;1,"0",(ROUNDDOWN(I28,0))*0.24)</f>
        <v>0</v>
      </c>
      <c r="K28" s="46"/>
    </row>
    <row r="29" spans="1:22" s="17" customFormat="1" ht="15" customHeight="1">
      <c r="A29" s="47"/>
      <c r="B29" s="47"/>
      <c r="C29" s="47"/>
      <c r="D29" s="47"/>
      <c r="E29" s="47"/>
      <c r="F29" s="47"/>
      <c r="G29" s="185" t="s">
        <v>20</v>
      </c>
      <c r="H29" s="185"/>
      <c r="I29" s="185"/>
      <c r="J29" s="48">
        <f>IF(SUM(J11:J28)&gt;14,"14,00",SUM(J11:J28))</f>
        <v>0</v>
      </c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7" customFormat="1" ht="13.5" customHeight="1">
      <c r="A30" s="1"/>
      <c r="B30" s="50" t="s">
        <v>21</v>
      </c>
      <c r="C30" s="51"/>
      <c r="D30" s="51"/>
      <c r="E30" s="51"/>
      <c r="F30" s="51"/>
      <c r="G30" s="182"/>
      <c r="H30" s="182"/>
      <c r="I30" s="182"/>
      <c r="J30" s="53"/>
      <c r="K30" s="5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7" customFormat="1" ht="15" customHeight="1">
      <c r="A31" s="1"/>
      <c r="B31" s="50" t="s">
        <v>22</v>
      </c>
      <c r="C31" s="51"/>
      <c r="D31" s="51"/>
      <c r="E31" s="51"/>
      <c r="F31" s="51"/>
      <c r="G31" s="52"/>
      <c r="H31" s="52"/>
      <c r="I31" s="52"/>
      <c r="J31" s="53"/>
      <c r="K31" s="5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7" customFormat="1" ht="26.7" customHeight="1">
      <c r="A32" s="1"/>
      <c r="B32" s="56" t="s">
        <v>23</v>
      </c>
      <c r="C32" s="57"/>
      <c r="D32" s="57"/>
      <c r="E32" s="57"/>
      <c r="F32" s="57"/>
      <c r="G32" s="58"/>
      <c r="H32" s="58"/>
      <c r="I32" s="58"/>
      <c r="J32" s="59"/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33" customHeight="1">
      <c r="A33" s="1"/>
      <c r="B33" s="183" t="s">
        <v>58</v>
      </c>
      <c r="C33" s="183"/>
      <c r="D33" s="183"/>
      <c r="E33" s="183"/>
      <c r="F33" s="183"/>
      <c r="G33" s="183"/>
      <c r="H33" s="183"/>
      <c r="I33" s="183"/>
      <c r="J33" s="183"/>
      <c r="K33" s="18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20.399999999999999">
      <c r="A34" s="18" t="s">
        <v>8</v>
      </c>
      <c r="B34" s="12" t="s">
        <v>9</v>
      </c>
      <c r="C34" s="12" t="s">
        <v>10</v>
      </c>
      <c r="D34" s="12" t="s">
        <v>11</v>
      </c>
      <c r="E34" s="19" t="s">
        <v>12</v>
      </c>
      <c r="F34" s="12" t="s">
        <v>13</v>
      </c>
      <c r="G34" s="12" t="s">
        <v>14</v>
      </c>
      <c r="H34" s="20" t="s">
        <v>15</v>
      </c>
      <c r="I34" s="21" t="s">
        <v>16</v>
      </c>
      <c r="J34" s="22" t="s">
        <v>17</v>
      </c>
      <c r="K34" s="61" t="s">
        <v>18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17.25" customHeight="1">
      <c r="A35" s="28"/>
      <c r="B35" s="35"/>
      <c r="C35" s="35"/>
      <c r="D35" s="35"/>
      <c r="E35" s="36"/>
      <c r="F35" s="37"/>
      <c r="G35" s="38"/>
      <c r="H35" s="30">
        <f t="shared" ref="H35:H44" si="1">((((G35-F35+1)))*E35)</f>
        <v>0</v>
      </c>
      <c r="I35" s="31"/>
      <c r="J35" s="32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17.25" customHeight="1">
      <c r="A36" s="28"/>
      <c r="B36" s="35"/>
      <c r="C36" s="35"/>
      <c r="D36" s="35"/>
      <c r="E36" s="27"/>
      <c r="F36" s="37"/>
      <c r="G36" s="38"/>
      <c r="H36" s="30">
        <f t="shared" si="1"/>
        <v>0</v>
      </c>
      <c r="I36" s="39"/>
      <c r="J36" s="40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17.25" customHeight="1">
      <c r="A37" s="28"/>
      <c r="B37" s="35"/>
      <c r="C37" s="35"/>
      <c r="D37" s="35"/>
      <c r="E37" s="27"/>
      <c r="F37" s="37"/>
      <c r="G37" s="38"/>
      <c r="H37" s="30">
        <f t="shared" si="1"/>
        <v>0</v>
      </c>
      <c r="I37" s="39"/>
      <c r="J37" s="40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>
      <c r="A38" s="28"/>
      <c r="B38" s="35"/>
      <c r="C38" s="35"/>
      <c r="D38" s="35"/>
      <c r="E38" s="27"/>
      <c r="F38" s="37"/>
      <c r="G38" s="38"/>
      <c r="H38" s="30">
        <f t="shared" si="1"/>
        <v>0</v>
      </c>
      <c r="I38" s="39"/>
      <c r="J38" s="40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>
      <c r="A39" s="28"/>
      <c r="B39" s="35"/>
      <c r="C39" s="35"/>
      <c r="D39" s="35"/>
      <c r="E39" s="27"/>
      <c r="F39" s="37"/>
      <c r="G39" s="38"/>
      <c r="H39" s="30">
        <f t="shared" si="1"/>
        <v>0</v>
      </c>
      <c r="I39" s="39"/>
      <c r="J39" s="40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>
      <c r="A40" s="28"/>
      <c r="B40" s="35"/>
      <c r="C40" s="35"/>
      <c r="D40" s="35"/>
      <c r="E40" s="27"/>
      <c r="F40" s="37"/>
      <c r="G40" s="38"/>
      <c r="H40" s="30">
        <f t="shared" si="1"/>
        <v>0</v>
      </c>
      <c r="I40" s="39"/>
      <c r="J40" s="40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>
      <c r="A41" s="28"/>
      <c r="B41" s="35"/>
      <c r="C41" s="35"/>
      <c r="D41" s="35"/>
      <c r="E41" s="27"/>
      <c r="F41" s="37"/>
      <c r="G41" s="38"/>
      <c r="H41" s="30">
        <f t="shared" si="1"/>
        <v>0</v>
      </c>
      <c r="I41" s="39"/>
      <c r="J41" s="40"/>
      <c r="K41" s="3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>
      <c r="A42" s="28"/>
      <c r="B42" s="35"/>
      <c r="C42" s="35"/>
      <c r="D42" s="35"/>
      <c r="E42" s="27"/>
      <c r="F42" s="37"/>
      <c r="G42" s="38"/>
      <c r="H42" s="30">
        <f t="shared" si="1"/>
        <v>0</v>
      </c>
      <c r="I42" s="39"/>
      <c r="J42" s="40"/>
      <c r="K42" s="3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>
      <c r="A43" s="28"/>
      <c r="B43" s="35"/>
      <c r="C43" s="35"/>
      <c r="D43" s="35"/>
      <c r="E43" s="27"/>
      <c r="F43" s="37"/>
      <c r="G43" s="38"/>
      <c r="H43" s="30">
        <f t="shared" si="1"/>
        <v>0</v>
      </c>
      <c r="I43" s="39"/>
      <c r="J43" s="40"/>
      <c r="K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>
      <c r="A44" s="28"/>
      <c r="B44" s="35"/>
      <c r="C44" s="35"/>
      <c r="D44" s="35"/>
      <c r="E44" s="27"/>
      <c r="F44" s="37"/>
      <c r="G44" s="38"/>
      <c r="H44" s="30">
        <f t="shared" si="1"/>
        <v>0</v>
      </c>
      <c r="I44" s="62"/>
      <c r="J44" s="63"/>
      <c r="K44" s="6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>
      <c r="A45" s="184" t="s">
        <v>19</v>
      </c>
      <c r="B45" s="184"/>
      <c r="C45" s="184"/>
      <c r="D45" s="184"/>
      <c r="E45" s="184"/>
      <c r="F45" s="184"/>
      <c r="G45" s="184"/>
      <c r="H45" s="43">
        <f>SUM(H35:H44)</f>
        <v>0</v>
      </c>
      <c r="I45" s="65" t="str">
        <f>IF(H45&gt;=30,H45/30,"0")</f>
        <v>0</v>
      </c>
      <c r="J45" s="66">
        <f>IF(I45&lt;1,"0",(ROUNDDOWN(I45,0))*0.12)</f>
        <v>0</v>
      </c>
      <c r="K45" s="6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7.25" customHeight="1">
      <c r="A46" s="47"/>
      <c r="B46" s="47"/>
      <c r="C46" s="47"/>
      <c r="D46" s="47"/>
      <c r="E46" s="47"/>
      <c r="F46" s="47"/>
      <c r="G46" s="185" t="s">
        <v>20</v>
      </c>
      <c r="H46" s="185"/>
      <c r="I46" s="185"/>
      <c r="J46" s="48">
        <f>IF(SUM(J33:J45)&gt;14,"14,00",SUM(J33:J45))</f>
        <v>0</v>
      </c>
      <c r="K46" s="49"/>
    </row>
    <row r="47" spans="1:22" ht="12.6" customHeight="1">
      <c r="B47" s="50" t="s">
        <v>21</v>
      </c>
      <c r="C47" s="51"/>
      <c r="D47" s="51"/>
      <c r="E47" s="51"/>
      <c r="F47" s="51"/>
      <c r="G47" s="182"/>
      <c r="H47" s="182"/>
      <c r="I47" s="182"/>
      <c r="J47" s="53"/>
      <c r="K47" s="54"/>
    </row>
    <row r="48" spans="1:22" ht="12.6" customHeight="1">
      <c r="B48" s="50" t="s">
        <v>24</v>
      </c>
      <c r="C48" s="51"/>
      <c r="D48" s="51"/>
      <c r="E48" s="51"/>
      <c r="F48" s="51"/>
      <c r="G48" s="52"/>
      <c r="H48" s="52"/>
      <c r="I48" s="52"/>
      <c r="J48" s="53"/>
      <c r="K48" s="55"/>
    </row>
    <row r="49" spans="1:22" ht="9" customHeight="1">
      <c r="B49" s="56" t="s">
        <v>25</v>
      </c>
      <c r="C49" s="57"/>
      <c r="D49" s="57"/>
      <c r="E49" s="57"/>
      <c r="F49" s="57"/>
      <c r="G49" s="58"/>
      <c r="H49" s="58"/>
      <c r="I49" s="58"/>
      <c r="J49" s="59"/>
      <c r="K49" s="60"/>
    </row>
    <row r="50" spans="1:22" s="17" customFormat="1" ht="28.5" customHeight="1">
      <c r="A50" s="1"/>
      <c r="B50" s="183" t="s">
        <v>59</v>
      </c>
      <c r="C50" s="183"/>
      <c r="D50" s="183"/>
      <c r="E50" s="183"/>
      <c r="F50" s="183"/>
      <c r="G50" s="183"/>
      <c r="H50" s="183"/>
      <c r="I50" s="183"/>
      <c r="J50" s="183"/>
      <c r="K50" s="18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20.399999999999999">
      <c r="A51" s="18" t="s">
        <v>8</v>
      </c>
      <c r="B51" s="12" t="s">
        <v>9</v>
      </c>
      <c r="C51" s="12" t="s">
        <v>10</v>
      </c>
      <c r="D51" s="12" t="s">
        <v>11</v>
      </c>
      <c r="E51" s="19" t="s">
        <v>12</v>
      </c>
      <c r="F51" s="12" t="s">
        <v>13</v>
      </c>
      <c r="G51" s="12" t="s">
        <v>14</v>
      </c>
      <c r="H51" s="20" t="s">
        <v>15</v>
      </c>
      <c r="I51" s="21" t="s">
        <v>16</v>
      </c>
      <c r="J51" s="22" t="s">
        <v>17</v>
      </c>
      <c r="K51" s="23" t="s">
        <v>18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>
      <c r="A52" s="28"/>
      <c r="B52" s="35"/>
      <c r="C52" s="26"/>
      <c r="D52" s="26"/>
      <c r="E52" s="36"/>
      <c r="F52" s="37"/>
      <c r="G52" s="38"/>
      <c r="H52" s="30">
        <f t="shared" ref="H52:H71" si="2">((((G52-F52+1)))*E52)</f>
        <v>0</v>
      </c>
      <c r="I52" s="31"/>
      <c r="J52" s="32"/>
      <c r="K52" s="3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>
      <c r="A53" s="28"/>
      <c r="B53" s="35"/>
      <c r="C53" s="35"/>
      <c r="D53" s="35"/>
      <c r="E53" s="36"/>
      <c r="F53" s="37"/>
      <c r="G53" s="38"/>
      <c r="H53" s="30">
        <f t="shared" si="2"/>
        <v>0</v>
      </c>
      <c r="I53" s="39"/>
      <c r="J53" s="40"/>
      <c r="K53" s="3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>
      <c r="A54" s="28"/>
      <c r="B54" s="35"/>
      <c r="C54" s="35"/>
      <c r="D54" s="35"/>
      <c r="E54" s="36"/>
      <c r="F54" s="37"/>
      <c r="G54" s="38"/>
      <c r="H54" s="30">
        <f t="shared" si="2"/>
        <v>0</v>
      </c>
      <c r="I54" s="39"/>
      <c r="J54" s="40"/>
      <c r="K54" s="3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>
      <c r="A55" s="28"/>
      <c r="B55" s="35"/>
      <c r="C55" s="35"/>
      <c r="D55" s="35"/>
      <c r="E55" s="36"/>
      <c r="F55" s="37"/>
      <c r="G55" s="38"/>
      <c r="H55" s="30">
        <f t="shared" si="2"/>
        <v>0</v>
      </c>
      <c r="I55" s="39"/>
      <c r="J55" s="40"/>
      <c r="K55" s="3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>
      <c r="A56" s="28"/>
      <c r="B56" s="35"/>
      <c r="C56" s="35"/>
      <c r="D56" s="35"/>
      <c r="E56" s="36"/>
      <c r="F56" s="37"/>
      <c r="G56" s="38"/>
      <c r="H56" s="30">
        <f t="shared" si="2"/>
        <v>0</v>
      </c>
      <c r="I56" s="39"/>
      <c r="J56" s="40"/>
      <c r="K56" s="3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17" customFormat="1" ht="17.25" customHeight="1">
      <c r="A57" s="68"/>
      <c r="B57" s="35"/>
      <c r="C57" s="35"/>
      <c r="D57" s="35"/>
      <c r="E57" s="36"/>
      <c r="F57" s="37"/>
      <c r="G57" s="38"/>
      <c r="H57" s="69">
        <f t="shared" si="2"/>
        <v>0</v>
      </c>
      <c r="I57" s="42"/>
      <c r="J57" s="40"/>
      <c r="K57" s="3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17" customFormat="1" ht="17.25" customHeight="1">
      <c r="A58" s="68"/>
      <c r="B58" s="35"/>
      <c r="C58" s="35"/>
      <c r="D58" s="35"/>
      <c r="E58" s="36"/>
      <c r="F58" s="37"/>
      <c r="G58" s="38"/>
      <c r="H58" s="69">
        <f t="shared" si="2"/>
        <v>0</v>
      </c>
      <c r="I58" s="42"/>
      <c r="J58" s="40"/>
      <c r="K58" s="3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17" customFormat="1" ht="17.25" customHeight="1">
      <c r="A59" s="28"/>
      <c r="B59" s="35"/>
      <c r="C59" s="35"/>
      <c r="D59" s="35"/>
      <c r="E59" s="36"/>
      <c r="F59" s="37"/>
      <c r="G59" s="38"/>
      <c r="H59" s="41">
        <f t="shared" si="2"/>
        <v>0</v>
      </c>
      <c r="I59" s="42"/>
      <c r="J59" s="40"/>
      <c r="K59" s="3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17" customFormat="1" ht="17.25" customHeight="1">
      <c r="A60" s="70"/>
      <c r="B60" s="35"/>
      <c r="C60" s="35"/>
      <c r="D60" s="35"/>
      <c r="E60" s="36"/>
      <c r="F60" s="37"/>
      <c r="G60" s="38"/>
      <c r="H60" s="69">
        <f t="shared" si="2"/>
        <v>0</v>
      </c>
      <c r="I60" s="42"/>
      <c r="J60" s="40"/>
      <c r="K60" s="3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17" customFormat="1" ht="17.25" customHeight="1">
      <c r="A61" s="28"/>
      <c r="B61" s="35"/>
      <c r="C61" s="35"/>
      <c r="D61" s="35"/>
      <c r="E61" s="36"/>
      <c r="F61" s="37"/>
      <c r="G61" s="38"/>
      <c r="H61" s="41">
        <f t="shared" si="2"/>
        <v>0</v>
      </c>
      <c r="I61" s="39"/>
      <c r="J61" s="40"/>
      <c r="K61" s="3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17" customFormat="1" ht="17.25" customHeight="1">
      <c r="A62" s="28"/>
      <c r="B62" s="35"/>
      <c r="C62" s="35"/>
      <c r="D62" s="35"/>
      <c r="E62" s="36"/>
      <c r="F62" s="37"/>
      <c r="G62" s="38"/>
      <c r="H62" s="41">
        <f t="shared" si="2"/>
        <v>0</v>
      </c>
      <c r="I62" s="39"/>
      <c r="J62" s="40"/>
      <c r="K62" s="3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17" customFormat="1" ht="17.25" customHeight="1">
      <c r="A63" s="28"/>
      <c r="B63" s="35"/>
      <c r="C63" s="35"/>
      <c r="D63" s="35"/>
      <c r="E63" s="36"/>
      <c r="F63" s="37"/>
      <c r="G63" s="38"/>
      <c r="H63" s="41">
        <f t="shared" si="2"/>
        <v>0</v>
      </c>
      <c r="I63" s="39"/>
      <c r="J63" s="40"/>
      <c r="K63" s="3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17" customFormat="1" ht="17.25" customHeight="1">
      <c r="A64" s="28"/>
      <c r="B64" s="35"/>
      <c r="C64" s="35"/>
      <c r="D64" s="35"/>
      <c r="E64" s="36"/>
      <c r="F64" s="37"/>
      <c r="G64" s="38"/>
      <c r="H64" s="41">
        <f t="shared" si="2"/>
        <v>0</v>
      </c>
      <c r="I64" s="39"/>
      <c r="J64" s="40"/>
      <c r="K64" s="3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17" customFormat="1" ht="17.25" customHeight="1">
      <c r="A65" s="28"/>
      <c r="B65" s="35"/>
      <c r="C65" s="35"/>
      <c r="D65" s="35"/>
      <c r="E65" s="36"/>
      <c r="F65" s="37"/>
      <c r="G65" s="38"/>
      <c r="H65" s="41">
        <f t="shared" si="2"/>
        <v>0</v>
      </c>
      <c r="I65" s="39"/>
      <c r="J65" s="40"/>
      <c r="K65" s="3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17" customFormat="1" ht="17.25" customHeight="1">
      <c r="A66" s="28"/>
      <c r="B66" s="35"/>
      <c r="C66" s="35"/>
      <c r="D66" s="35"/>
      <c r="E66" s="36"/>
      <c r="F66" s="37"/>
      <c r="G66" s="38"/>
      <c r="H66" s="41">
        <f t="shared" si="2"/>
        <v>0</v>
      </c>
      <c r="I66" s="39"/>
      <c r="J66" s="40"/>
      <c r="K66" s="3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17" customFormat="1" ht="17.25" customHeight="1">
      <c r="A67" s="28"/>
      <c r="B67" s="35"/>
      <c r="C67" s="35"/>
      <c r="D67" s="35"/>
      <c r="E67" s="36"/>
      <c r="F67" s="37"/>
      <c r="G67" s="38"/>
      <c r="H67" s="41">
        <f t="shared" si="2"/>
        <v>0</v>
      </c>
      <c r="I67" s="39"/>
      <c r="J67" s="40"/>
      <c r="K67" s="3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17" customFormat="1" ht="17.25" customHeight="1">
      <c r="A68" s="28"/>
      <c r="B68" s="35"/>
      <c r="C68" s="35"/>
      <c r="D68" s="35"/>
      <c r="E68" s="36"/>
      <c r="F68" s="37"/>
      <c r="G68" s="38"/>
      <c r="H68" s="41">
        <f t="shared" si="2"/>
        <v>0</v>
      </c>
      <c r="I68" s="39"/>
      <c r="J68" s="40"/>
      <c r="K68" s="3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17" customFormat="1" ht="17.25" customHeight="1">
      <c r="A69" s="28"/>
      <c r="B69" s="35"/>
      <c r="C69" s="35"/>
      <c r="D69" s="35"/>
      <c r="E69" s="36"/>
      <c r="F69" s="37"/>
      <c r="G69" s="38"/>
      <c r="H69" s="41">
        <f t="shared" si="2"/>
        <v>0</v>
      </c>
      <c r="I69" s="39"/>
      <c r="J69" s="40"/>
      <c r="K69" s="3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17" customFormat="1" ht="17.25" customHeight="1">
      <c r="A70" s="28"/>
      <c r="B70" s="35"/>
      <c r="C70" s="35"/>
      <c r="D70" s="35"/>
      <c r="E70" s="36"/>
      <c r="F70" s="37"/>
      <c r="G70" s="38"/>
      <c r="H70" s="41">
        <f t="shared" si="2"/>
        <v>0</v>
      </c>
      <c r="I70" s="39"/>
      <c r="J70" s="40"/>
      <c r="K70" s="3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17" customFormat="1" ht="17.25" customHeight="1">
      <c r="A71" s="28"/>
      <c r="B71" s="35"/>
      <c r="C71" s="35"/>
      <c r="D71" s="35"/>
      <c r="E71" s="36"/>
      <c r="F71" s="37"/>
      <c r="G71" s="38"/>
      <c r="H71" s="41">
        <f t="shared" si="2"/>
        <v>0</v>
      </c>
      <c r="I71" s="39"/>
      <c r="J71" s="40"/>
      <c r="K71" s="3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17" customFormat="1" ht="17.25" customHeight="1">
      <c r="A72" s="184" t="s">
        <v>19</v>
      </c>
      <c r="B72" s="184"/>
      <c r="C72" s="184"/>
      <c r="D72" s="184"/>
      <c r="E72" s="184"/>
      <c r="F72" s="184"/>
      <c r="G72" s="184"/>
      <c r="H72" s="43">
        <f>SUM(H52:H71)</f>
        <v>0</v>
      </c>
      <c r="I72" s="71" t="str">
        <f>IF(H72&gt;=30,H72/30,"0")</f>
        <v>0</v>
      </c>
      <c r="J72" s="72">
        <f>IF(I72&lt;1,"0",(ROUNDDOWN(I72,0))*0.05)</f>
        <v>0</v>
      </c>
      <c r="K72" s="7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.2" customHeight="1">
      <c r="A73" s="47"/>
      <c r="B73" s="47"/>
      <c r="C73" s="47"/>
      <c r="D73" s="47"/>
      <c r="E73" s="47"/>
      <c r="F73" s="47"/>
      <c r="G73" s="185" t="s">
        <v>20</v>
      </c>
      <c r="H73" s="185"/>
      <c r="I73" s="185"/>
      <c r="J73" s="48">
        <f>IF(SUM(J50:J72)&gt;14,"14,00",SUM(J50:J72))</f>
        <v>0</v>
      </c>
      <c r="K73" s="49"/>
    </row>
    <row r="74" spans="1:22" ht="11.4" customHeight="1">
      <c r="B74" s="50" t="s">
        <v>21</v>
      </c>
      <c r="C74" s="51"/>
      <c r="D74" s="51"/>
      <c r="E74" s="51"/>
      <c r="F74" s="51"/>
      <c r="G74" s="182"/>
      <c r="H74" s="182"/>
      <c r="I74" s="182"/>
      <c r="J74" s="53"/>
      <c r="K74" s="54"/>
    </row>
    <row r="75" spans="1:22" ht="13.2" customHeight="1">
      <c r="B75" s="50" t="s">
        <v>24</v>
      </c>
      <c r="C75" s="51"/>
      <c r="D75" s="51"/>
      <c r="E75" s="51"/>
      <c r="F75" s="51"/>
      <c r="G75" s="52"/>
      <c r="H75" s="52"/>
      <c r="I75" s="52"/>
      <c r="J75" s="53"/>
      <c r="K75" s="55"/>
    </row>
    <row r="76" spans="1:22" ht="11.4" customHeight="1">
      <c r="B76" s="56" t="s">
        <v>25</v>
      </c>
      <c r="C76" s="57"/>
      <c r="D76" s="57"/>
      <c r="E76" s="57"/>
      <c r="F76" s="57"/>
      <c r="G76" s="58"/>
      <c r="H76" s="58"/>
      <c r="I76" s="58"/>
      <c r="J76" s="59"/>
      <c r="K76" s="60"/>
    </row>
    <row r="77" spans="1:22" s="74" customFormat="1" ht="17.25" customHeight="1">
      <c r="B77" s="75"/>
      <c r="C77" s="176" t="s">
        <v>60</v>
      </c>
      <c r="D77" s="176"/>
      <c r="E77" s="176"/>
      <c r="F77" s="176"/>
      <c r="G77" s="176"/>
      <c r="H77" s="176"/>
      <c r="I77" s="176"/>
      <c r="J77" s="76">
        <f>IF((J29+J46+J73)&gt;14,"14,00",(J29+J46+J73))</f>
        <v>0</v>
      </c>
      <c r="K77" s="77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</row>
    <row r="78" spans="1:22" s="74" customFormat="1" ht="17.25" customHeight="1">
      <c r="B78" s="75"/>
      <c r="C78" s="177"/>
      <c r="D78" s="177"/>
      <c r="E78" s="177"/>
      <c r="F78" s="177"/>
      <c r="G78" s="177"/>
      <c r="H78" s="177"/>
      <c r="I78" s="177"/>
      <c r="J78" s="177"/>
      <c r="K78" s="177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</row>
    <row r="79" spans="1:22" s="74" customFormat="1" ht="17.25" customHeight="1">
      <c r="B79" s="75"/>
      <c r="C79" s="79"/>
      <c r="D79" s="79"/>
      <c r="E79" s="79"/>
      <c r="F79" s="79"/>
      <c r="G79" s="79"/>
      <c r="H79" s="79"/>
      <c r="I79" s="79"/>
      <c r="J79" s="79"/>
      <c r="K79" s="79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</row>
    <row r="80" spans="1:22" s="17" customFormat="1" ht="23.1" customHeight="1">
      <c r="A80" s="1"/>
      <c r="B80" s="178" t="s">
        <v>61</v>
      </c>
      <c r="C80" s="178"/>
      <c r="D80" s="178"/>
      <c r="E80" s="178"/>
      <c r="F80" s="178"/>
      <c r="G80" s="178"/>
      <c r="H80" s="178"/>
      <c r="I80" s="178"/>
      <c r="J80" s="178"/>
      <c r="K80" s="178"/>
      <c r="L80" s="2"/>
      <c r="M80" s="2"/>
      <c r="N80" s="2"/>
      <c r="O80" s="2" t="s">
        <v>26</v>
      </c>
      <c r="P80" s="2"/>
      <c r="Q80" s="2"/>
      <c r="R80" s="2"/>
      <c r="S80" s="2"/>
      <c r="T80" s="2"/>
      <c r="U80" s="2"/>
      <c r="V80" s="2"/>
    </row>
    <row r="81" spans="1:13" ht="38.700000000000003" customHeight="1">
      <c r="B81" s="172" t="s">
        <v>47</v>
      </c>
      <c r="C81" s="172"/>
      <c r="D81" s="172"/>
      <c r="E81" s="172"/>
      <c r="F81" s="172"/>
      <c r="G81" s="172"/>
      <c r="H81" s="172"/>
      <c r="I81" s="172"/>
      <c r="J81" s="172"/>
      <c r="K81" s="172"/>
    </row>
    <row r="82" spans="1:13" ht="24.45" customHeight="1">
      <c r="A82" s="80" t="s">
        <v>8</v>
      </c>
      <c r="B82" s="179" t="s">
        <v>27</v>
      </c>
      <c r="C82" s="179"/>
      <c r="D82" s="179"/>
      <c r="E82" s="180" t="s">
        <v>28</v>
      </c>
      <c r="F82" s="180"/>
      <c r="G82" s="81" t="s">
        <v>29</v>
      </c>
      <c r="H82" s="82"/>
      <c r="I82" s="83"/>
      <c r="J82" s="84" t="s">
        <v>17</v>
      </c>
      <c r="K82" s="181" t="s">
        <v>18</v>
      </c>
    </row>
    <row r="83" spans="1:13" ht="14.4">
      <c r="A83" s="85"/>
      <c r="B83" s="174"/>
      <c r="C83" s="174"/>
      <c r="D83" s="174"/>
      <c r="E83" s="175"/>
      <c r="F83" s="175"/>
      <c r="G83" s="86"/>
      <c r="H83" s="87"/>
      <c r="I83" s="83"/>
      <c r="J83" s="88" t="b">
        <f>IF(G83="15h o més hores","0,20",IF(G83="25h o més hores","0,35",IF(G83="50h o més hores","0,75",IF(G83="75h o més hores","1,50",IF(G83="100h o més hores","2,00")))))</f>
        <v>0</v>
      </c>
      <c r="K83" s="181"/>
    </row>
    <row r="84" spans="1:13" ht="14.4">
      <c r="A84" s="85"/>
      <c r="B84" s="174"/>
      <c r="C84" s="174"/>
      <c r="D84" s="174"/>
      <c r="E84" s="175"/>
      <c r="F84" s="175"/>
      <c r="G84" s="86"/>
      <c r="H84" s="87"/>
      <c r="I84" s="83"/>
      <c r="J84" s="88" t="b">
        <f t="shared" ref="J84:J101" si="3">IF(G84="15h o més hores","0,20",IF(G84="25h o més hores","0,35",IF(G84="50h o més hores","0,75",IF(G84="75h o més hores","1,50",IF(G84="100h o més hores","2,00")))))</f>
        <v>0</v>
      </c>
      <c r="K84" s="46"/>
      <c r="L84" s="24"/>
      <c r="M84" s="2" t="s">
        <v>48</v>
      </c>
    </row>
    <row r="85" spans="1:13" ht="14.4">
      <c r="A85" s="85"/>
      <c r="B85" s="174"/>
      <c r="C85" s="174"/>
      <c r="D85" s="174"/>
      <c r="E85" s="175"/>
      <c r="F85" s="175"/>
      <c r="G85" s="86"/>
      <c r="H85" s="87"/>
      <c r="I85" s="83"/>
      <c r="J85" s="88" t="b">
        <f t="shared" si="3"/>
        <v>0</v>
      </c>
      <c r="K85" s="46"/>
      <c r="M85" s="2" t="s">
        <v>49</v>
      </c>
    </row>
    <row r="86" spans="1:13" ht="14.4">
      <c r="A86" s="85"/>
      <c r="B86" s="174"/>
      <c r="C86" s="174"/>
      <c r="D86" s="174"/>
      <c r="E86" s="175"/>
      <c r="F86" s="175"/>
      <c r="G86" s="86"/>
      <c r="H86" s="87"/>
      <c r="I86" s="83"/>
      <c r="J86" s="88" t="b">
        <f t="shared" si="3"/>
        <v>0</v>
      </c>
      <c r="K86" s="46"/>
      <c r="M86" s="2" t="s">
        <v>50</v>
      </c>
    </row>
    <row r="87" spans="1:13" ht="14.4">
      <c r="A87" s="85"/>
      <c r="B87" s="174"/>
      <c r="C87" s="174"/>
      <c r="D87" s="174"/>
      <c r="E87" s="175"/>
      <c r="F87" s="175"/>
      <c r="G87" s="86"/>
      <c r="H87" s="87"/>
      <c r="I87" s="83"/>
      <c r="J87" s="88" t="b">
        <f t="shared" si="3"/>
        <v>0</v>
      </c>
      <c r="K87" s="46"/>
      <c r="M87" s="2" t="s">
        <v>51</v>
      </c>
    </row>
    <row r="88" spans="1:13" ht="14.4">
      <c r="A88" s="85"/>
      <c r="B88" s="174"/>
      <c r="C88" s="174"/>
      <c r="D88" s="174"/>
      <c r="E88" s="175"/>
      <c r="F88" s="175"/>
      <c r="G88" s="86"/>
      <c r="H88" s="87"/>
      <c r="I88" s="83"/>
      <c r="J88" s="88" t="b">
        <f t="shared" si="3"/>
        <v>0</v>
      </c>
      <c r="K88" s="46"/>
      <c r="M88" s="2" t="s">
        <v>52</v>
      </c>
    </row>
    <row r="89" spans="1:13" ht="14.4">
      <c r="A89" s="85"/>
      <c r="B89" s="174"/>
      <c r="C89" s="174"/>
      <c r="D89" s="174"/>
      <c r="E89" s="175"/>
      <c r="F89" s="175"/>
      <c r="G89" s="86"/>
      <c r="H89" s="87"/>
      <c r="I89" s="83"/>
      <c r="J89" s="88" t="b">
        <f t="shared" si="3"/>
        <v>0</v>
      </c>
      <c r="K89" s="46"/>
    </row>
    <row r="90" spans="1:13" ht="14.4">
      <c r="A90" s="85"/>
      <c r="B90" s="174"/>
      <c r="C90" s="174"/>
      <c r="D90" s="174"/>
      <c r="E90" s="175"/>
      <c r="F90" s="175"/>
      <c r="G90" s="86"/>
      <c r="H90" s="87"/>
      <c r="I90" s="83"/>
      <c r="J90" s="88" t="b">
        <f t="shared" si="3"/>
        <v>0</v>
      </c>
      <c r="K90" s="46"/>
    </row>
    <row r="91" spans="1:13" ht="14.4">
      <c r="A91" s="85"/>
      <c r="B91" s="174"/>
      <c r="C91" s="174"/>
      <c r="D91" s="174"/>
      <c r="E91" s="175"/>
      <c r="F91" s="175"/>
      <c r="G91" s="86"/>
      <c r="H91" s="87"/>
      <c r="I91" s="83"/>
      <c r="J91" s="88" t="b">
        <f t="shared" si="3"/>
        <v>0</v>
      </c>
      <c r="K91" s="46"/>
    </row>
    <row r="92" spans="1:13" ht="14.4">
      <c r="A92" s="85"/>
      <c r="B92" s="174"/>
      <c r="C92" s="174"/>
      <c r="D92" s="174"/>
      <c r="E92" s="175"/>
      <c r="F92" s="175"/>
      <c r="G92" s="86"/>
      <c r="H92" s="87"/>
      <c r="I92" s="83"/>
      <c r="J92" s="88" t="b">
        <f t="shared" si="3"/>
        <v>0</v>
      </c>
      <c r="K92" s="46"/>
    </row>
    <row r="93" spans="1:13" ht="14.4">
      <c r="A93" s="85"/>
      <c r="B93" s="174"/>
      <c r="C93" s="174"/>
      <c r="D93" s="174"/>
      <c r="E93" s="175"/>
      <c r="F93" s="175"/>
      <c r="G93" s="86"/>
      <c r="H93" s="87"/>
      <c r="I93" s="83"/>
      <c r="J93" s="88" t="b">
        <f t="shared" si="3"/>
        <v>0</v>
      </c>
      <c r="K93" s="46"/>
    </row>
    <row r="94" spans="1:13" ht="14.4">
      <c r="A94" s="85"/>
      <c r="B94" s="174"/>
      <c r="C94" s="174"/>
      <c r="D94" s="174"/>
      <c r="E94" s="175"/>
      <c r="F94" s="175"/>
      <c r="G94" s="86"/>
      <c r="H94" s="87"/>
      <c r="I94" s="83"/>
      <c r="J94" s="88" t="b">
        <f t="shared" si="3"/>
        <v>0</v>
      </c>
      <c r="K94" s="46"/>
    </row>
    <row r="95" spans="1:13" ht="15" customHeight="1">
      <c r="A95" s="85"/>
      <c r="B95" s="174"/>
      <c r="C95" s="174"/>
      <c r="D95" s="174"/>
      <c r="E95" s="175"/>
      <c r="F95" s="175"/>
      <c r="G95" s="86"/>
      <c r="H95" s="87"/>
      <c r="I95" s="83"/>
      <c r="J95" s="88" t="b">
        <f t="shared" si="3"/>
        <v>0</v>
      </c>
      <c r="K95" s="46"/>
    </row>
    <row r="96" spans="1:13" ht="15" customHeight="1">
      <c r="A96" s="85"/>
      <c r="B96" s="174"/>
      <c r="C96" s="174"/>
      <c r="D96" s="174"/>
      <c r="E96" s="175"/>
      <c r="F96" s="175"/>
      <c r="G96" s="86"/>
      <c r="H96" s="87"/>
      <c r="I96" s="83"/>
      <c r="J96" s="88" t="b">
        <f t="shared" si="3"/>
        <v>0</v>
      </c>
      <c r="K96" s="46"/>
    </row>
    <row r="97" spans="1:22" ht="15" customHeight="1">
      <c r="A97" s="85"/>
      <c r="B97" s="174"/>
      <c r="C97" s="174"/>
      <c r="D97" s="174"/>
      <c r="E97" s="175"/>
      <c r="F97" s="175"/>
      <c r="G97" s="86"/>
      <c r="H97" s="87"/>
      <c r="I97" s="83"/>
      <c r="J97" s="88" t="b">
        <f t="shared" si="3"/>
        <v>0</v>
      </c>
      <c r="K97" s="46"/>
    </row>
    <row r="98" spans="1:22" ht="15" customHeight="1">
      <c r="A98" s="85"/>
      <c r="B98" s="174"/>
      <c r="C98" s="174"/>
      <c r="D98" s="174"/>
      <c r="E98" s="175"/>
      <c r="F98" s="175"/>
      <c r="G98" s="86"/>
      <c r="H98" s="87"/>
      <c r="I98" s="83"/>
      <c r="J98" s="88" t="b">
        <f t="shared" si="3"/>
        <v>0</v>
      </c>
      <c r="K98" s="46"/>
    </row>
    <row r="99" spans="1:22" ht="15" customHeight="1">
      <c r="A99" s="85"/>
      <c r="B99" s="174"/>
      <c r="C99" s="174"/>
      <c r="D99" s="174"/>
      <c r="E99" s="175"/>
      <c r="F99" s="175"/>
      <c r="G99" s="86"/>
      <c r="H99" s="87"/>
      <c r="I99" s="83"/>
      <c r="J99" s="88" t="b">
        <f t="shared" si="3"/>
        <v>0</v>
      </c>
      <c r="K99" s="46"/>
      <c r="L99" s="24"/>
    </row>
    <row r="100" spans="1:22" ht="15" customHeight="1">
      <c r="A100" s="85"/>
      <c r="B100" s="174"/>
      <c r="C100" s="174"/>
      <c r="D100" s="174"/>
      <c r="E100" s="175"/>
      <c r="F100" s="175"/>
      <c r="G100" s="86"/>
      <c r="H100" s="87"/>
      <c r="I100" s="83"/>
      <c r="J100" s="88" t="b">
        <f t="shared" si="3"/>
        <v>0</v>
      </c>
      <c r="K100" s="46"/>
    </row>
    <row r="101" spans="1:22" ht="15" customHeight="1">
      <c r="A101" s="85"/>
      <c r="B101" s="174"/>
      <c r="C101" s="174"/>
      <c r="D101" s="174"/>
      <c r="E101" s="175"/>
      <c r="F101" s="175"/>
      <c r="G101" s="86"/>
      <c r="H101" s="87"/>
      <c r="I101" s="83"/>
      <c r="J101" s="88" t="b">
        <f t="shared" si="3"/>
        <v>0</v>
      </c>
      <c r="K101" s="46"/>
    </row>
    <row r="102" spans="1:22" s="89" customFormat="1" ht="15" customHeight="1">
      <c r="B102" s="90"/>
      <c r="C102" s="90"/>
      <c r="D102" s="90"/>
      <c r="E102" s="90"/>
      <c r="F102" s="90"/>
      <c r="G102" s="171" t="s">
        <v>30</v>
      </c>
      <c r="H102" s="171"/>
      <c r="I102" s="171"/>
      <c r="J102" s="91">
        <f>IF((J83+J84+J85+J86+J87+J88++J89+J90+J91+J92+J93+J94+J95+J96+J97+J98+J99+J100+J101)&gt;10,"10,00",(J83+J84+J85+J86+J87+J88+J89+J90+J91+J92+J93+J94+J95+J96+J97+J98+J99+J100+J101))</f>
        <v>0</v>
      </c>
      <c r="K102" s="92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ht="15.75" customHeight="1">
      <c r="A103" s="94"/>
      <c r="B103" s="172" t="s">
        <v>67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O103" s="2" t="s">
        <v>26</v>
      </c>
    </row>
    <row r="104" spans="1:22" ht="42.75" customHeight="1">
      <c r="A104" s="80" t="s">
        <v>8</v>
      </c>
      <c r="B104" s="173" t="s">
        <v>31</v>
      </c>
      <c r="C104" s="173"/>
      <c r="D104" s="173"/>
      <c r="E104" s="173"/>
      <c r="F104" s="173"/>
      <c r="G104" s="173"/>
      <c r="H104" s="173"/>
      <c r="I104" s="173"/>
      <c r="J104" s="173"/>
      <c r="K104" s="173"/>
    </row>
    <row r="105" spans="1:22" ht="15" customHeight="1">
      <c r="A105" s="95"/>
      <c r="B105" s="168"/>
      <c r="C105" s="169"/>
      <c r="D105" s="169"/>
      <c r="E105" s="169"/>
      <c r="F105" s="96"/>
      <c r="G105" s="97"/>
      <c r="H105" s="98"/>
      <c r="I105" s="98"/>
      <c r="J105" s="99" t="b">
        <f>IF(B105="Titulació Universitària","2,00",IF(B105="Màster d'entre 60 i 120 ECTS","2,00",IF(B105="Grau superior d'FP","1,00",IF(B105="Post-grau entre 16 i 60 ECTS","1,00",IF(B105="Batxillerat o grau Mitjà FP","0,50")))))</f>
        <v>0</v>
      </c>
      <c r="K105" s="100"/>
      <c r="M105" s="2" t="s">
        <v>62</v>
      </c>
    </row>
    <row r="106" spans="1:22" ht="15" customHeight="1">
      <c r="A106" s="101"/>
      <c r="B106" s="168"/>
      <c r="C106" s="169"/>
      <c r="D106" s="169"/>
      <c r="E106" s="169"/>
      <c r="F106" s="96"/>
      <c r="G106" s="97"/>
      <c r="H106" s="98"/>
      <c r="I106" s="98"/>
      <c r="J106" s="99" t="b">
        <f t="shared" ref="J106:J107" si="4">IF(B106="Titulació Universitària","2,00",IF(B106="Màster d'entre 60 i 120 ECTS","2,00",IF(B106="Grau superior d'FP","1,00",IF(B106="Post-grau entre 16 i 60 ECTS","1,00",IF(B106="Batxillerat o grau Mitjà FP","0,50")))))</f>
        <v>0</v>
      </c>
      <c r="K106" s="100"/>
      <c r="M106" s="2" t="s">
        <v>63</v>
      </c>
    </row>
    <row r="107" spans="1:22" ht="15" customHeight="1">
      <c r="A107" s="101"/>
      <c r="B107" s="168"/>
      <c r="C107" s="169"/>
      <c r="D107" s="169"/>
      <c r="E107" s="169"/>
      <c r="F107" s="96"/>
      <c r="G107" s="97"/>
      <c r="H107" s="98"/>
      <c r="I107" s="98"/>
      <c r="J107" s="99" t="b">
        <f t="shared" si="4"/>
        <v>0</v>
      </c>
      <c r="K107" s="100"/>
      <c r="M107" s="2" t="s">
        <v>64</v>
      </c>
    </row>
    <row r="108" spans="1:22" ht="17.25" customHeight="1">
      <c r="A108" s="102"/>
      <c r="B108" s="103"/>
      <c r="C108" s="104"/>
      <c r="D108" s="104"/>
      <c r="E108" s="104"/>
      <c r="F108" s="170" t="s">
        <v>32</v>
      </c>
      <c r="G108" s="170"/>
      <c r="H108" s="170"/>
      <c r="I108" s="170"/>
      <c r="J108" s="105">
        <f>IF((J105+J106+J107)&gt;4,"4,00",(J106+J107+J105))</f>
        <v>0</v>
      </c>
      <c r="K108" s="106"/>
      <c r="M108" s="2" t="s">
        <v>65</v>
      </c>
    </row>
    <row r="109" spans="1:22" ht="17.25" customHeight="1">
      <c r="A109" s="102"/>
      <c r="B109" s="103"/>
      <c r="C109" s="103"/>
      <c r="D109" s="103"/>
      <c r="E109" s="103"/>
      <c r="F109" s="103"/>
      <c r="G109" s="103"/>
      <c r="H109" s="103"/>
      <c r="I109" s="103"/>
      <c r="J109" s="103"/>
      <c r="K109" s="152"/>
      <c r="M109" s="2" t="s">
        <v>66</v>
      </c>
    </row>
    <row r="110" spans="1:22" ht="15" customHeight="1">
      <c r="A110" s="107"/>
      <c r="B110" s="109"/>
      <c r="C110" s="109"/>
      <c r="D110" s="109"/>
      <c r="E110" s="109"/>
      <c r="F110" s="109"/>
      <c r="G110" s="109"/>
      <c r="H110" s="109"/>
      <c r="I110" s="109"/>
      <c r="J110" s="109"/>
      <c r="K110" s="153"/>
    </row>
    <row r="111" spans="1:22" ht="15.75" customHeight="1">
      <c r="A111" s="75"/>
      <c r="B111" s="176" t="s">
        <v>70</v>
      </c>
      <c r="C111" s="176"/>
      <c r="D111" s="176"/>
      <c r="E111" s="176"/>
      <c r="F111" s="176"/>
      <c r="G111" s="176"/>
      <c r="H111" s="176"/>
      <c r="I111" s="76">
        <f>IF((J102+J108)&gt;14,"14,00",(J102+J108))</f>
        <v>0</v>
      </c>
      <c r="J111" s="77"/>
      <c r="K111" s="153"/>
      <c r="O111" s="2" t="s">
        <v>26</v>
      </c>
    </row>
    <row r="112" spans="1:22" ht="32.700000000000003" customHeight="1">
      <c r="A112" s="150"/>
      <c r="B112" s="109"/>
      <c r="C112" s="109"/>
      <c r="D112" s="109"/>
      <c r="E112" s="109"/>
      <c r="F112" s="109"/>
      <c r="G112" s="109"/>
      <c r="H112" s="109"/>
      <c r="I112" s="109"/>
      <c r="J112" s="109"/>
      <c r="K112" s="153"/>
    </row>
    <row r="113" spans="1:14" ht="15" customHeight="1">
      <c r="A113" s="151"/>
      <c r="B113" s="109"/>
      <c r="C113" s="109"/>
      <c r="D113" s="109"/>
      <c r="E113" s="109"/>
      <c r="F113" s="109"/>
      <c r="G113" s="109"/>
      <c r="H113" s="109"/>
      <c r="I113" s="109"/>
      <c r="J113" s="109"/>
      <c r="K113" s="153"/>
    </row>
    <row r="114" spans="1:14" ht="15" customHeight="1">
      <c r="A114" s="111"/>
      <c r="B114" s="167" t="s">
        <v>68</v>
      </c>
      <c r="C114" s="167"/>
      <c r="D114" s="112"/>
      <c r="E114" s="113"/>
      <c r="F114" s="51"/>
      <c r="G114" s="114"/>
      <c r="H114" s="115"/>
      <c r="I114" s="83"/>
      <c r="J114" s="164" t="s">
        <v>17</v>
      </c>
      <c r="K114" s="165" t="s">
        <v>18</v>
      </c>
      <c r="M114" s="93" t="s">
        <v>34</v>
      </c>
      <c r="N114" s="117"/>
    </row>
    <row r="115" spans="1:14" s="51" customFormat="1" ht="24" customHeight="1">
      <c r="A115" s="80" t="s">
        <v>8</v>
      </c>
      <c r="B115" s="118" t="s">
        <v>35</v>
      </c>
      <c r="C115" s="118" t="s">
        <v>36</v>
      </c>
      <c r="D115" s="119"/>
      <c r="E115" s="119"/>
      <c r="F115" s="119"/>
      <c r="G115" s="119"/>
      <c r="H115" s="119"/>
      <c r="I115" s="119"/>
      <c r="J115" s="164"/>
      <c r="K115" s="165"/>
      <c r="M115" s="90" t="s">
        <v>37</v>
      </c>
    </row>
    <row r="116" spans="1:14" s="51" customFormat="1" ht="21.75" customHeight="1">
      <c r="A116" s="120"/>
      <c r="B116" s="35" t="s">
        <v>38</v>
      </c>
      <c r="C116" s="35"/>
      <c r="D116" s="119"/>
      <c r="E116" s="119"/>
      <c r="F116" s="119"/>
      <c r="G116" s="119"/>
      <c r="H116" s="119"/>
      <c r="I116" s="119"/>
      <c r="J116" s="88" t="b">
        <f>IF(C116="B1","0,75",IF(C116="B2","1,50",IF(C116="C1","2,25",IF(C116="C2","3,00"))))</f>
        <v>0</v>
      </c>
      <c r="K116" s="46"/>
      <c r="L116" s="2"/>
      <c r="M116" s="90" t="s">
        <v>39</v>
      </c>
    </row>
    <row r="117" spans="1:14" s="75" customFormat="1" ht="17.25" customHeight="1">
      <c r="A117" s="74"/>
      <c r="B117" s="74"/>
      <c r="C117" s="74"/>
      <c r="D117" s="121"/>
      <c r="E117" s="121"/>
      <c r="F117" s="121"/>
      <c r="G117" s="158" t="s">
        <v>40</v>
      </c>
      <c r="H117" s="158"/>
      <c r="I117" s="158"/>
      <c r="J117" s="88" t="b">
        <f>J116</f>
        <v>0</v>
      </c>
      <c r="K117" s="122"/>
      <c r="M117" s="90" t="s">
        <v>41</v>
      </c>
    </row>
    <row r="118" spans="1:14" s="75" customFormat="1" ht="17.25" customHeight="1">
      <c r="A118" s="74"/>
      <c r="B118" s="74"/>
      <c r="C118" s="74"/>
      <c r="D118" s="121"/>
      <c r="E118" s="121"/>
      <c r="F118" s="121"/>
      <c r="G118" s="123"/>
      <c r="H118" s="123"/>
      <c r="I118" s="123"/>
      <c r="J118" s="124"/>
      <c r="K118" s="154"/>
    </row>
    <row r="119" spans="1:14" s="75" customFormat="1" ht="17.25" customHeight="1">
      <c r="A119" s="74"/>
      <c r="B119" s="74"/>
      <c r="C119" s="74"/>
      <c r="D119" s="121"/>
      <c r="E119" s="121"/>
      <c r="F119" s="121"/>
      <c r="G119" s="123"/>
      <c r="H119" s="123"/>
      <c r="I119" s="123"/>
      <c r="J119" s="124"/>
      <c r="K119" s="155"/>
    </row>
    <row r="120" spans="1:14" s="75" customFormat="1" ht="17.25" customHeight="1">
      <c r="A120" s="74"/>
      <c r="B120" s="74"/>
      <c r="C120" s="74"/>
      <c r="D120" s="121"/>
      <c r="E120" s="121"/>
      <c r="F120" s="121"/>
      <c r="G120" s="123"/>
      <c r="H120" s="123"/>
      <c r="I120" s="123"/>
      <c r="J120" s="124"/>
      <c r="K120" s="156"/>
    </row>
    <row r="121" spans="1:14" ht="28.35" customHeight="1">
      <c r="A121" s="2"/>
      <c r="B121" s="166" t="s">
        <v>69</v>
      </c>
      <c r="C121" s="166"/>
      <c r="D121" s="112"/>
      <c r="E121" s="113"/>
      <c r="F121" s="51"/>
      <c r="G121" s="114"/>
      <c r="H121" s="115"/>
      <c r="I121" s="83"/>
      <c r="J121" s="164" t="s">
        <v>17</v>
      </c>
      <c r="K121" s="165" t="s">
        <v>18</v>
      </c>
      <c r="M121" s="126"/>
      <c r="N121" s="117"/>
    </row>
    <row r="122" spans="1:14" s="51" customFormat="1" ht="24" customHeight="1">
      <c r="A122" s="80" t="s">
        <v>8</v>
      </c>
      <c r="B122" s="118" t="s">
        <v>35</v>
      </c>
      <c r="C122" s="118" t="s">
        <v>36</v>
      </c>
      <c r="D122" s="119"/>
      <c r="E122" s="119"/>
      <c r="F122" s="119"/>
      <c r="G122" s="119"/>
      <c r="H122" s="119"/>
      <c r="I122" s="119"/>
      <c r="J122" s="164"/>
      <c r="K122" s="165"/>
    </row>
    <row r="123" spans="1:14" s="51" customFormat="1" ht="21.75" customHeight="1">
      <c r="A123" s="120"/>
      <c r="B123" s="35"/>
      <c r="C123" s="35"/>
      <c r="D123" s="119"/>
      <c r="E123" s="119"/>
      <c r="F123" s="119"/>
      <c r="G123" s="119"/>
      <c r="H123" s="119"/>
      <c r="I123" s="119"/>
      <c r="J123" s="88" t="b">
        <f>IF(C123="A2","1,00",IF(C123="B1","1,50",IF(C123="B2","2,00",IF(C123="C1","2,50",IF(C123="C2","3,00")))))</f>
        <v>0</v>
      </c>
      <c r="K123" s="46"/>
      <c r="L123" s="2"/>
      <c r="M123" s="2" t="s">
        <v>42</v>
      </c>
    </row>
    <row r="124" spans="1:14" s="51" customFormat="1" ht="21.75" customHeight="1">
      <c r="A124" s="120"/>
      <c r="B124" s="35"/>
      <c r="C124" s="35"/>
      <c r="D124" s="119"/>
      <c r="E124" s="119"/>
      <c r="F124" s="119"/>
      <c r="G124" s="119"/>
      <c r="H124" s="119"/>
      <c r="I124" s="119"/>
      <c r="J124" s="88" t="b">
        <f t="shared" ref="J124:J127" si="5">IF(C124="A2","1,50",IF(C124="B1","2,50",IF(C124="B2","3,00",IF(C124="C1","3,50",IF(C124="C2","4,00")))))</f>
        <v>0</v>
      </c>
      <c r="K124" s="46"/>
      <c r="L124" s="2"/>
      <c r="M124" s="2" t="s">
        <v>34</v>
      </c>
    </row>
    <row r="125" spans="1:14" s="51" customFormat="1" ht="17.25" customHeight="1">
      <c r="A125" s="34"/>
      <c r="B125" s="35"/>
      <c r="C125" s="35"/>
      <c r="D125" s="119"/>
      <c r="E125" s="119"/>
      <c r="F125" s="119"/>
      <c r="G125" s="119"/>
      <c r="H125" s="119"/>
      <c r="I125" s="119"/>
      <c r="J125" s="88" t="b">
        <f t="shared" si="5"/>
        <v>0</v>
      </c>
      <c r="K125" s="46"/>
      <c r="L125" s="126"/>
      <c r="M125" s="2" t="s">
        <v>37</v>
      </c>
    </row>
    <row r="126" spans="1:14" s="51" customFormat="1" ht="17.25" customHeight="1">
      <c r="A126" s="34"/>
      <c r="B126" s="35"/>
      <c r="C126" s="35"/>
      <c r="D126" s="119"/>
      <c r="E126" s="119"/>
      <c r="F126" s="119"/>
      <c r="G126" s="119"/>
      <c r="H126" s="119"/>
      <c r="I126" s="119"/>
      <c r="J126" s="88" t="b">
        <f t="shared" si="5"/>
        <v>0</v>
      </c>
      <c r="K126" s="46"/>
      <c r="L126" s="126"/>
      <c r="M126" s="2" t="s">
        <v>39</v>
      </c>
    </row>
    <row r="127" spans="1:14" s="51" customFormat="1" ht="17.25" customHeight="1">
      <c r="A127" s="34"/>
      <c r="B127" s="35"/>
      <c r="C127" s="35"/>
      <c r="D127" s="119"/>
      <c r="E127" s="119"/>
      <c r="F127" s="119"/>
      <c r="G127" s="119"/>
      <c r="H127" s="119"/>
      <c r="I127" s="119"/>
      <c r="J127" s="88" t="b">
        <f t="shared" si="5"/>
        <v>0</v>
      </c>
      <c r="K127" s="46"/>
      <c r="M127" s="2" t="s">
        <v>41</v>
      </c>
    </row>
    <row r="128" spans="1:14" s="75" customFormat="1" ht="17.25" customHeight="1">
      <c r="A128" s="127"/>
      <c r="B128" s="127"/>
      <c r="C128" s="127"/>
      <c r="D128" s="121"/>
      <c r="E128" s="121"/>
      <c r="F128" s="121"/>
      <c r="G128" s="158" t="s">
        <v>43</v>
      </c>
      <c r="H128" s="158"/>
      <c r="I128" s="158"/>
      <c r="J128" s="76">
        <f>IF((J123+J124+J125+J126+J127)&gt;3,3,J123+J124+J125+J126+J127)</f>
        <v>0</v>
      </c>
      <c r="K128" s="122"/>
    </row>
    <row r="129" spans="1:22">
      <c r="A129" s="51"/>
      <c r="B129" s="119"/>
      <c r="C129" s="119"/>
      <c r="D129" s="119"/>
      <c r="E129" s="119"/>
      <c r="F129" s="119"/>
      <c r="G129" s="128"/>
      <c r="H129" s="128"/>
      <c r="I129" s="128"/>
      <c r="J129" s="129"/>
      <c r="K129" s="130"/>
      <c r="M129" s="126"/>
    </row>
    <row r="130" spans="1:22" ht="15" customHeight="1">
      <c r="A130" s="51"/>
      <c r="B130" s="119"/>
      <c r="C130" s="119"/>
      <c r="D130" s="119"/>
      <c r="E130" s="119"/>
      <c r="F130" s="51"/>
      <c r="G130" s="114"/>
      <c r="H130" s="115"/>
      <c r="I130" s="83"/>
      <c r="J130" s="116" t="s">
        <v>17</v>
      </c>
      <c r="K130" s="23" t="s">
        <v>18</v>
      </c>
      <c r="M130" s="126"/>
      <c r="N130" s="117"/>
    </row>
    <row r="131" spans="1:22" s="74" customFormat="1" ht="17.25" customHeight="1">
      <c r="B131" s="75"/>
      <c r="C131" s="161" t="s">
        <v>33</v>
      </c>
      <c r="D131" s="162"/>
      <c r="E131" s="162"/>
      <c r="F131" s="162"/>
      <c r="G131" s="162" t="s">
        <v>33</v>
      </c>
      <c r="H131" s="162"/>
      <c r="I131" s="163"/>
      <c r="J131" s="76">
        <f>SUM(J102+J108+J117+J128)</f>
        <v>0</v>
      </c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</row>
    <row r="132" spans="1:22" s="75" customFormat="1" ht="17.25" customHeight="1">
      <c r="A132" s="74"/>
      <c r="B132" s="74"/>
      <c r="C132" s="74"/>
      <c r="D132" s="121"/>
      <c r="E132" s="121"/>
      <c r="F132" s="121"/>
      <c r="G132" s="123"/>
      <c r="H132" s="123"/>
      <c r="I132" s="123"/>
      <c r="J132" s="124"/>
      <c r="K132" s="125"/>
    </row>
    <row r="133" spans="1:22" s="108" customFormat="1" ht="29.7" customHeight="1">
      <c r="A133" s="131"/>
      <c r="B133" s="132"/>
      <c r="C133" s="132"/>
      <c r="D133" s="132"/>
      <c r="E133" s="132"/>
      <c r="F133" s="159" t="s">
        <v>53</v>
      </c>
      <c r="G133" s="159"/>
      <c r="H133" s="159"/>
      <c r="I133" s="159"/>
      <c r="J133" s="160">
        <f>IF((J77+J131)&gt;40,"40,00",(J77+J131))</f>
        <v>0</v>
      </c>
      <c r="K133" s="16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23.4" customHeight="1">
      <c r="A134" s="133"/>
      <c r="B134" s="119"/>
      <c r="C134" s="119"/>
      <c r="D134" s="119"/>
      <c r="E134" s="119"/>
      <c r="F134" s="119"/>
      <c r="G134" s="119"/>
      <c r="H134" s="119"/>
      <c r="I134" s="119"/>
      <c r="J134" s="119"/>
      <c r="K134" s="134"/>
      <c r="L134" s="135"/>
      <c r="M134" s="126"/>
    </row>
    <row r="135" spans="1:22" ht="12.75" customHeight="1">
      <c r="A135" s="133"/>
      <c r="B135" s="119"/>
      <c r="C135" s="119"/>
      <c r="D135" s="119"/>
      <c r="E135" s="119"/>
      <c r="F135" s="119"/>
      <c r="G135" s="119"/>
      <c r="H135" s="119"/>
      <c r="I135" s="119"/>
      <c r="J135" s="119"/>
      <c r="K135" s="134"/>
      <c r="M135" s="126"/>
    </row>
    <row r="136" spans="1:22" ht="18" customHeight="1">
      <c r="B136" s="7" t="s">
        <v>44</v>
      </c>
      <c r="C136" s="136"/>
      <c r="D136" s="136"/>
      <c r="E136" s="136"/>
      <c r="F136" s="137"/>
      <c r="G136" s="138"/>
      <c r="H136" s="139"/>
      <c r="I136" s="139"/>
      <c r="J136" s="140"/>
      <c r="K136" s="141"/>
    </row>
    <row r="137" spans="1:22" ht="6.75" customHeight="1">
      <c r="B137" s="157" t="s">
        <v>45</v>
      </c>
      <c r="C137" s="157"/>
      <c r="D137" s="157"/>
      <c r="E137" s="157"/>
      <c r="F137" s="157"/>
      <c r="G137" s="157"/>
      <c r="H137" s="157"/>
      <c r="I137" s="157"/>
      <c r="J137" s="157"/>
      <c r="K137" s="157"/>
    </row>
    <row r="138" spans="1:22" ht="18" customHeight="1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</row>
    <row r="139" spans="1:22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</row>
    <row r="140" spans="1:22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</row>
    <row r="141" spans="1:22">
      <c r="B141" s="142" t="s">
        <v>46</v>
      </c>
      <c r="C141" s="143"/>
      <c r="D141" s="144"/>
      <c r="E141" s="144"/>
      <c r="F141" s="145"/>
      <c r="G141" s="145"/>
      <c r="H141" s="145"/>
      <c r="I141" s="145"/>
      <c r="J141" s="145"/>
      <c r="K141" s="146"/>
      <c r="L141" s="51"/>
      <c r="M141" s="51"/>
      <c r="N141" s="51"/>
      <c r="O141" s="51"/>
      <c r="P141" s="51"/>
    </row>
    <row r="142" spans="1:22">
      <c r="B142" s="142"/>
      <c r="C142" s="51"/>
      <c r="D142" s="51"/>
      <c r="E142" s="51"/>
      <c r="F142" s="145"/>
      <c r="G142" s="145"/>
      <c r="H142" s="145"/>
      <c r="I142" s="145"/>
      <c r="J142" s="145"/>
      <c r="K142" s="146"/>
      <c r="L142" s="51"/>
      <c r="M142" s="51"/>
      <c r="N142" s="51"/>
      <c r="O142" s="51"/>
      <c r="P142" s="51"/>
    </row>
    <row r="143" spans="1:22">
      <c r="B143" s="138"/>
      <c r="C143" s="147"/>
      <c r="D143" s="147"/>
      <c r="E143" s="147"/>
      <c r="F143" s="148"/>
      <c r="G143" s="148"/>
      <c r="H143" s="148"/>
      <c r="I143" s="148"/>
      <c r="J143" s="148"/>
      <c r="K143" s="149"/>
      <c r="L143" s="51"/>
      <c r="M143" s="51"/>
      <c r="N143" s="51"/>
      <c r="O143" s="51"/>
      <c r="P143" s="51"/>
    </row>
    <row r="144" spans="1:22">
      <c r="B144" s="51"/>
      <c r="C144" s="51"/>
      <c r="D144" s="51"/>
      <c r="E144" s="51"/>
      <c r="F144" s="51"/>
      <c r="G144" s="51"/>
      <c r="H144" s="87"/>
      <c r="I144" s="83"/>
      <c r="J144" s="135"/>
      <c r="K144" s="135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1"/>
      <c r="G145" s="51"/>
      <c r="H145" s="87"/>
      <c r="I145" s="83"/>
      <c r="J145" s="135"/>
      <c r="K145" s="135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1"/>
      <c r="G146" s="51"/>
      <c r="H146" s="87"/>
      <c r="I146" s="83"/>
      <c r="J146" s="135"/>
      <c r="K146" s="135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1"/>
      <c r="G147" s="51"/>
      <c r="H147" s="87"/>
      <c r="I147" s="83"/>
      <c r="J147" s="135"/>
      <c r="K147" s="135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1"/>
      <c r="G148" s="51"/>
      <c r="H148" s="87"/>
      <c r="I148" s="83"/>
      <c r="J148" s="135"/>
      <c r="K148" s="135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1"/>
      <c r="G149" s="51"/>
      <c r="H149" s="87"/>
      <c r="I149" s="83"/>
      <c r="J149" s="135"/>
      <c r="K149" s="135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1"/>
      <c r="G150" s="51"/>
      <c r="H150" s="87"/>
      <c r="I150" s="83"/>
      <c r="J150" s="135"/>
      <c r="K150" s="135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1"/>
      <c r="G151" s="51"/>
      <c r="H151" s="87"/>
      <c r="I151" s="83"/>
      <c r="J151" s="135"/>
      <c r="K151" s="135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1"/>
      <c r="G152" s="51"/>
      <c r="H152" s="87"/>
      <c r="I152" s="83"/>
      <c r="J152" s="135"/>
      <c r="K152" s="135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1"/>
      <c r="G153" s="51"/>
      <c r="H153" s="87"/>
      <c r="I153" s="83"/>
      <c r="J153" s="135"/>
      <c r="K153" s="135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1"/>
      <c r="G154" s="51"/>
      <c r="H154" s="87"/>
      <c r="I154" s="83"/>
      <c r="J154" s="135"/>
      <c r="K154" s="135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1"/>
      <c r="G155" s="51"/>
      <c r="H155" s="87"/>
      <c r="I155" s="83"/>
      <c r="J155" s="135"/>
      <c r="K155" s="135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1"/>
      <c r="G156" s="51"/>
      <c r="H156" s="87"/>
      <c r="I156" s="83"/>
      <c r="J156" s="135"/>
      <c r="K156" s="135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1"/>
      <c r="G157" s="51"/>
      <c r="H157" s="87"/>
      <c r="I157" s="83"/>
      <c r="J157" s="135"/>
      <c r="K157" s="135"/>
    </row>
    <row r="158" spans="2:16">
      <c r="B158" s="51"/>
      <c r="C158" s="51"/>
      <c r="D158" s="51"/>
      <c r="E158" s="51"/>
      <c r="F158" s="51"/>
      <c r="G158" s="51"/>
      <c r="H158" s="87"/>
      <c r="I158" s="83"/>
      <c r="J158" s="135"/>
      <c r="K158" s="135"/>
    </row>
    <row r="159" spans="2:16">
      <c r="B159" s="51"/>
      <c r="C159" s="51"/>
      <c r="D159" s="51"/>
      <c r="E159" s="51"/>
      <c r="F159" s="51"/>
      <c r="G159" s="51"/>
      <c r="H159" s="87"/>
      <c r="I159" s="83"/>
      <c r="J159" s="135"/>
      <c r="K159" s="135"/>
    </row>
  </sheetData>
  <sheetProtection password="CDFC" sheet="1" objects="1" scenarios="1"/>
  <mergeCells count="85">
    <mergeCell ref="B111:H111"/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8:G28"/>
    <mergeCell ref="G29:I29"/>
    <mergeCell ref="G30:I30"/>
    <mergeCell ref="B33:K33"/>
    <mergeCell ref="A45:G45"/>
    <mergeCell ref="G46:I46"/>
    <mergeCell ref="G47:I47"/>
    <mergeCell ref="B50:K50"/>
    <mergeCell ref="A72:G72"/>
    <mergeCell ref="G73:I73"/>
    <mergeCell ref="G74:I74"/>
    <mergeCell ref="C77:I77"/>
    <mergeCell ref="C78:K78"/>
    <mergeCell ref="B80:K80"/>
    <mergeCell ref="B81:K81"/>
    <mergeCell ref="B82:D82"/>
    <mergeCell ref="E82:F82"/>
    <mergeCell ref="K82:K83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7:E107"/>
    <mergeCell ref="F108:I108"/>
    <mergeCell ref="G102:I102"/>
    <mergeCell ref="B103:K103"/>
    <mergeCell ref="B104:K104"/>
    <mergeCell ref="B105:E105"/>
    <mergeCell ref="B106:E106"/>
    <mergeCell ref="J114:J115"/>
    <mergeCell ref="K114:K115"/>
    <mergeCell ref="G117:I117"/>
    <mergeCell ref="B121:C121"/>
    <mergeCell ref="J121:J122"/>
    <mergeCell ref="K121:K122"/>
    <mergeCell ref="B114:C114"/>
    <mergeCell ref="B137:K140"/>
    <mergeCell ref="G128:I128"/>
    <mergeCell ref="F133:I133"/>
    <mergeCell ref="J133:K133"/>
    <mergeCell ref="C131:I131"/>
  </mergeCells>
  <dataValidations count="9">
    <dataValidation type="list" showInputMessage="1" showErrorMessage="1" sqref="C116">
      <formula1>$M$114:$M$117</formula1>
    </dataValidation>
    <dataValidation type="list" allowBlank="1" showInputMessage="1" showErrorMessage="1" sqref="C113:E113">
      <formula1>$M$100:$M$113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showInputMessage="1" showErrorMessage="1" sqref="G83:G101">
      <formula1>AUTOBAREMACIÓ!$M$84:$M$88</formula1>
      <formula2>0</formula2>
    </dataValidation>
    <dataValidation type="list" allowBlank="1" showInputMessage="1" showErrorMessage="1" sqref="B113">
      <formula1>AUTOBAREMACIÓ!$M$113:$M$114</formula1>
      <formula2>0</formula2>
    </dataValidation>
    <dataValidation allowBlank="1" showInputMessage="1" showErrorMessage="1" sqref="C2">
      <formula1>0</formula1>
      <formula2>0</formula2>
    </dataValidation>
    <dataValidation type="list" allowBlank="1" showInputMessage="1" showErrorMessage="1" sqref="B106:E107">
      <formula1>$M$105:$M$113</formula1>
    </dataValidation>
    <dataValidation type="list" showInputMessage="1" showErrorMessage="1" sqref="C123:C127">
      <formula1>$M$123:$M$127</formula1>
    </dataValidation>
    <dataValidation type="list" allowBlank="1" showInputMessage="1" showErrorMessage="1" sqref="B105:E105">
      <formula1>$M$105:$M$109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2" manualBreakCount="2">
    <brk id="3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cp:revision>98</cp:revision>
  <cp:lastPrinted>2024-08-26T10:13:53Z</cp:lastPrinted>
  <dcterms:created xsi:type="dcterms:W3CDTF">2022-05-17T11:20:39Z</dcterms:created>
  <dcterms:modified xsi:type="dcterms:W3CDTF">2025-03-11T13:37:54Z</dcterms:modified>
  <dc:language>es-ES</dc:language>
</cp:coreProperties>
</file>