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UTOBAREMACIÓ" sheetId="1" r:id="rId1"/>
  </sheets>
  <definedNames>
    <definedName name="_xlnm.Print_Area" localSheetId="0">AUTOBAREMACIÓ!$A$2:$K$172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7" i="1"/>
  <c r="J156"/>
  <c r="J155"/>
  <c r="J154"/>
  <c r="J153"/>
  <c r="J158" s="1"/>
  <c r="J148"/>
  <c r="J147"/>
  <c r="J146"/>
  <c r="J145"/>
  <c r="J144"/>
  <c r="J149" s="1"/>
  <c r="J140"/>
  <c r="J139"/>
  <c r="J138"/>
  <c r="J137"/>
  <c r="J136"/>
  <c r="J141" s="1"/>
  <c r="J129"/>
  <c r="J132" s="1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25" s="1"/>
  <c r="J126" s="1"/>
  <c r="M103"/>
  <c r="H94"/>
  <c r="H93"/>
  <c r="H92"/>
  <c r="H91"/>
  <c r="H90"/>
  <c r="H89"/>
  <c r="H88"/>
  <c r="H95" s="1"/>
  <c r="I95" s="1"/>
  <c r="J95" s="1"/>
  <c r="J96" s="1"/>
  <c r="H80"/>
  <c r="H79"/>
  <c r="H78"/>
  <c r="H77"/>
  <c r="H76"/>
  <c r="H75"/>
  <c r="H74"/>
  <c r="H73"/>
  <c r="H72"/>
  <c r="H71"/>
  <c r="H70"/>
  <c r="H69"/>
  <c r="H81" s="1"/>
  <c r="I81" s="1"/>
  <c r="J81" s="1"/>
  <c r="J82" s="1"/>
  <c r="H61"/>
  <c r="H60"/>
  <c r="H59"/>
  <c r="H58"/>
  <c r="H57"/>
  <c r="H56"/>
  <c r="H55"/>
  <c r="H54"/>
  <c r="H62" s="1"/>
  <c r="I62" s="1"/>
  <c r="J62" s="1"/>
  <c r="J63" s="1"/>
  <c r="H46"/>
  <c r="H45"/>
  <c r="H44"/>
  <c r="H43"/>
  <c r="H47" s="1"/>
  <c r="I47" s="1"/>
  <c r="J47" s="1"/>
  <c r="J48" s="1"/>
  <c r="H42"/>
  <c r="H41"/>
  <c r="H40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33" s="1"/>
  <c r="I33" s="1"/>
  <c r="J33" s="1"/>
  <c r="J34" s="1"/>
  <c r="J100" l="1"/>
  <c r="J161" s="1"/>
  <c r="J159"/>
</calcChain>
</file>

<file path=xl/sharedStrings.xml><?xml version="1.0" encoding="utf-8"?>
<sst xmlns="http://schemas.openxmlformats.org/spreadsheetml/2006/main" count="189" uniqueCount="102">
  <si>
    <t>CONVOCATÒRIA 16/2022:</t>
  </si>
  <si>
    <t>EXPTE. Nº.</t>
  </si>
  <si>
    <t>8855/2022</t>
  </si>
  <si>
    <t>Funcionarial: Agent de Desenrotllament Local, subgrup A1</t>
  </si>
  <si>
    <t>Funcionarial: Tècnic/a de Comunicació, subgrup A1</t>
  </si>
  <si>
    <t>1. DADES DEL/DE LA SOL·LICITANT</t>
  </si>
  <si>
    <t>Funcionarial: Tècnic/a Superior d'Esports, subgrup A1</t>
  </si>
  <si>
    <t>PRIMER COGNOM</t>
  </si>
  <si>
    <t>SEGUNDO COGNOM</t>
  </si>
  <si>
    <t>NOM</t>
  </si>
  <si>
    <t>DNI</t>
  </si>
  <si>
    <t>Funcionarial: Arquitecte/a Tècnic/a, subgrup A2</t>
  </si>
  <si>
    <t>Funcionarial: Tècnic/a de Gestió de Tecnologies de la Informació i Modernització, subgrup A2</t>
  </si>
  <si>
    <t>Funcionarial: Tècnic/a d'Educació, subgrup A2</t>
  </si>
  <si>
    <t>2. MÈRITS A VALORAR</t>
  </si>
  <si>
    <t>Funcionarial: Tècnic/a de Gestió d'Esports, subgrup A2</t>
  </si>
  <si>
    <t>EXPERIÈNCIA LABORAL (màx. 36,00 punts entre tots els apartats)</t>
  </si>
  <si>
    <t>Funcionarial: Psicòleg/a, subgrup A2</t>
  </si>
  <si>
    <t>Serveis prestats com a empleat públic amb vinculació en la
mateixa plaça o categoria a la qual es desitja accedir, a l’Ajuntament d’Alzira  (0,429/mes)</t>
  </si>
  <si>
    <t>Funcionarial: Treballador/a Social, subgrup A2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</si>
  <si>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</si>
  <si>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</si>
  <si>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</si>
  <si>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</si>
  <si>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</si>
  <si>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</si>
  <si>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</si>
  <si>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</si>
  <si>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</si>
  <si>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</si>
  <si>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</si>
  <si>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Funcionarial: Auxiliar Administraiu/va, subgrup C2</t>
  </si>
  <si>
    <t>Laboral: Tècnic/a d'Imatge i So, subgrup C1</t>
  </si>
  <si>
    <t>Laboral: Oficial de Serveis Diversos, subgrup C2</t>
  </si>
  <si>
    <t>Laboral: Conserge – Operari/ària d’Edificis i instal·lacions o de serveis varis, subgrup AP</t>
  </si>
  <si>
    <t>Laboral: Operari/ària  - Ajudant d’Obra/Obrer-a, subgrup AP</t>
  </si>
  <si>
    <t>Laboral: Operari/ària de Medi Ambient/Agricultura, subgrup AP</t>
  </si>
  <si>
    <t>Laboral: Operari/ària d’activitats esportives, culturals i festives, subgrup AP</t>
  </si>
  <si>
    <t>Laboral: Operari/ària del Cementeri, subgrup AP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</si>
  <si>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</si>
  <si>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</si>
  <si>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</si>
  <si>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</si>
  <si>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</si>
  <si>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Serveis prestats com a empleat públic amb vinculació en la mateixa plaça o categoria a la qual es desitja accedir,en altres municipis de la Comunitat Valenciana  (0,13/mes)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</si>
  <si>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</si>
  <si>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</si>
  <si>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Serveis prestats com a empleat públic amb vinculació en la mateixa plaça o categoria a la qual es desitja accedir, en Administració Pública Territorial diferent de les anteriors  (0,100/mes)</t>
  </si>
  <si>
    <t>Serveis prestats com a empleat públic amb vinculació en plaça
o categoria diferent, a l’Ajuntament d’Alzira (0,045/mes)</t>
  </si>
  <si>
    <t>Serveis prestats com a empleat públic amb vinculació en plaça
o categoria diferent, en una altra Administració Pública Territorial (0,015/mes)</t>
  </si>
  <si>
    <t>TOTAL EXPERIÈNCIA PROFESSIONAL (màxim 36 punts)</t>
  </si>
  <si>
    <t>MÈRITS ACADÈMICS / FORMACIÓ (màx. 4,00 punts entre tots els apartats)</t>
  </si>
  <si>
    <t xml:space="preserve"> </t>
  </si>
  <si>
    <r>
      <rPr>
        <b/>
        <sz val="9"/>
        <rFont val="Calibri"/>
        <family val="2"/>
        <charset val="1"/>
      </rPr>
      <t>CURSOS</t>
    </r>
    <r>
      <rPr>
        <sz val="9"/>
        <rFont val="Calibri"/>
        <family val="2"/>
        <charset val="1"/>
      </rPr>
      <t xml:space="preserve"> DE </t>
    </r>
    <r>
      <rPr>
        <b/>
        <sz val="9"/>
        <rFont val="Calibri"/>
        <family val="2"/>
        <charset val="1"/>
      </rPr>
      <t>FORMACIÓ</t>
    </r>
    <r>
      <rPr>
        <sz val="9"/>
        <rFont val="Calibri"/>
        <family val="2"/>
        <charset val="1"/>
      </rPr>
      <t xml:space="preserve"> (màx. </t>
    </r>
    <r>
      <rPr>
        <b/>
        <sz val="9"/>
        <rFont val="Calibri"/>
        <family val="2"/>
        <charset val="1"/>
      </rPr>
      <t>3,00 p</t>
    </r>
    <r>
      <rPr>
        <sz val="9"/>
        <rFont val="Calibri"/>
        <family val="2"/>
        <charset val="1"/>
      </rPr>
      <t xml:space="preserve">.; 0,05 punts per hora) Únicament es valoraran els cursos de perfeccionament i formació el contingut de la qual estiga relacionat amb les funcions de les places que es convoquen i amb el temari de la convocatòria, I que estiguen realitzats per organismes oficials o reconeguts com ara plans de formació de les Administracions públiques, títols o cursos propis de les universitats o sindicats </t>
    </r>
  </si>
  <si>
    <t>DENOMINACIÓ DEL CURS</t>
  </si>
  <si>
    <t>ENTITAT CONVOCANT</t>
  </si>
  <si>
    <t>HORES</t>
  </si>
  <si>
    <t>=SI(G87&gt;0;"G87*0,20);SI(G87=0;"0,00"))</t>
  </si>
  <si>
    <t>15h a 24h</t>
  </si>
  <si>
    <t>25h a 49h</t>
  </si>
  <si>
    <t>50h a 74h</t>
  </si>
  <si>
    <t>75h a 99h</t>
  </si>
  <si>
    <t>100h o més</t>
  </si>
  <si>
    <t>Educació Secundària Obligatòria</t>
  </si>
  <si>
    <t>TOTAL</t>
  </si>
  <si>
    <t>Formació Professional Bàsica</t>
  </si>
  <si>
    <t>TOTAL FORMACIÓ</t>
  </si>
  <si>
    <t>Batxillerat o Formació Professional de grau mitjà</t>
  </si>
  <si>
    <r>
      <rPr>
        <b/>
        <sz val="11"/>
        <rFont val="Calibri"/>
        <family val="2"/>
        <charset val="1"/>
      </rP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(màx. 1 p.)</t>
    </r>
  </si>
  <si>
    <t>Formació Professional de grau superior</t>
  </si>
  <si>
    <t>Titulacions acadèmiques oficials reconegudes per l’Administració educativa de nivell superior diferents a la requerida per a l’accés a la plaça o categoria a la qual es desitja accedir (màxim 1 punt; mirar bases).
Només es tindrà en compte una única titulació superior i diferent a la requerida per a l’accés a la plaça</t>
  </si>
  <si>
    <t>Diplomatura</t>
  </si>
  <si>
    <t>Grau</t>
  </si>
  <si>
    <t>Llicenciatura</t>
  </si>
  <si>
    <t>Màster universitari oficial</t>
  </si>
  <si>
    <t>TOTAL TITULACIONS</t>
  </si>
  <si>
    <t>Doctorat</t>
  </si>
  <si>
    <t>CONEIXEMENTS DE VALENCIÀ (màx. 1 p.)</t>
  </si>
  <si>
    <t>IDIOMA</t>
  </si>
  <si>
    <t>NIVELL</t>
  </si>
  <si>
    <t>VALENCIÀ</t>
  </si>
  <si>
    <t>A2</t>
  </si>
  <si>
    <t>B1</t>
  </si>
  <si>
    <t>B2</t>
  </si>
  <si>
    <t>C1</t>
  </si>
  <si>
    <t>C2</t>
  </si>
  <si>
    <t>TOTAL VALENCIÀ</t>
  </si>
  <si>
    <t>CONEIXEMENTS D'ALTRES IDIOMES (màx. 0,5 p.)</t>
  </si>
  <si>
    <t>TOTAL ALTRES IDIOMES</t>
  </si>
  <si>
    <t>Exercicis superats prèviament (màx. 2 p.)</t>
  </si>
  <si>
    <t>Exercicis per a l'accés a la plaça o categoria a la qual s'accede de l’Ajuntament d’Alzira</t>
  </si>
  <si>
    <t>Lliures (carrera o fix/borsa temporal)</t>
  </si>
  <si>
    <t>2n o més exercicis lliures (carrera o fix)</t>
  </si>
  <si>
    <t>Un exercici lliure (carrera o fix)</t>
  </si>
  <si>
    <t>2n o més exercicis lliures (borsa temporal)</t>
  </si>
  <si>
    <t>Un exercici lliure (borsa temporal)</t>
  </si>
  <si>
    <t>TOTAL PROVES SUPERADES</t>
  </si>
  <si>
    <t>TOTAL MÈRITS ACADÈMICS (màxim 4 punts)</t>
  </si>
  <si>
    <t>TOTAL CONCURS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</si>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</sst>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5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b/>
      <i/>
      <sz val="11"/>
      <name val="Calibri"/>
      <family val="2"/>
      <charset val="1"/>
    </font>
    <font>
      <vertAlign val="superscript"/>
      <sz val="12"/>
      <name val="Calibri"/>
      <family val="2"/>
      <charset val="1"/>
    </font>
    <font>
      <sz val="14"/>
      <name val="Calibri"/>
      <family val="2"/>
      <charset val="1"/>
    </font>
    <font>
      <b/>
      <sz val="9"/>
      <name val="Arial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C000"/>
        <bgColor rgb="FFFFCC00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5" fontId="24" fillId="0" borderId="0" applyBorder="0" applyProtection="0"/>
    <xf numFmtId="164" fontId="24" fillId="0" borderId="0" applyBorder="0" applyProtection="0"/>
    <xf numFmtId="0" fontId="1" fillId="0" borderId="0"/>
  </cellStyleXfs>
  <cellXfs count="188">
    <xf numFmtId="0" fontId="0" fillId="0" borderId="0" xfId="0"/>
    <xf numFmtId="0" fontId="7" fillId="0" borderId="4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3" fillId="2" borderId="16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  <protection locked="0"/>
    </xf>
    <xf numFmtId="166" fontId="3" fillId="0" borderId="18" xfId="1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2" fontId="4" fillId="0" borderId="21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2" fontId="4" fillId="2" borderId="24" xfId="0" applyNumberFormat="1" applyFont="1" applyFill="1" applyBorder="1" applyAlignment="1" applyProtection="1">
      <alignment vertical="center"/>
    </xf>
    <xf numFmtId="1" fontId="4" fillId="0" borderId="25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center" vertical="center"/>
    </xf>
    <xf numFmtId="1" fontId="4" fillId="2" borderId="27" xfId="0" applyNumberFormat="1" applyFont="1" applyFill="1" applyBorder="1" applyAlignment="1" applyProtection="1">
      <alignment vertical="center"/>
    </xf>
    <xf numFmtId="2" fontId="4" fillId="2" borderId="18" xfId="0" applyNumberFormat="1" applyFont="1" applyFill="1" applyBorder="1" applyAlignment="1" applyProtection="1">
      <alignment horizontal="center" vertical="center"/>
    </xf>
    <xf numFmtId="2" fontId="4" fillId="2" borderId="18" xfId="0" applyNumberFormat="1" applyFont="1" applyFill="1" applyBorder="1" applyAlignment="1" applyProtection="1">
      <alignment horizontal="right" vertical="center"/>
    </xf>
    <xf numFmtId="2" fontId="4" fillId="2" borderId="28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2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0" borderId="30" xfId="0" applyNumberFormat="1" applyFont="1" applyBorder="1" applyAlignment="1" applyProtection="1">
      <alignment vertical="center"/>
    </xf>
    <xf numFmtId="2" fontId="10" fillId="0" borderId="22" xfId="0" applyNumberFormat="1" applyFont="1" applyBorder="1" applyAlignment="1" applyProtection="1">
      <alignment vertical="center"/>
    </xf>
    <xf numFmtId="0" fontId="14" fillId="0" borderId="31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horizontal="left" vertical="center"/>
    </xf>
    <xf numFmtId="2" fontId="10" fillId="0" borderId="32" xfId="0" applyNumberFormat="1" applyFont="1" applyBorder="1" applyAlignment="1" applyProtection="1">
      <alignment horizontal="right" vertical="center"/>
    </xf>
    <xf numFmtId="2" fontId="10" fillId="0" borderId="33" xfId="0" applyNumberFormat="1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/>
    </xf>
    <xf numFmtId="2" fontId="4" fillId="0" borderId="34" xfId="0" applyNumberFormat="1" applyFont="1" applyBorder="1" applyAlignment="1" applyProtection="1">
      <alignment horizontal="right" vertical="center"/>
    </xf>
    <xf numFmtId="2" fontId="4" fillId="2" borderId="35" xfId="0" applyNumberFormat="1" applyFont="1" applyFill="1" applyBorder="1" applyAlignment="1" applyProtection="1">
      <alignment vertical="center"/>
    </xf>
    <xf numFmtId="1" fontId="4" fillId="2" borderId="3" xfId="0" applyNumberFormat="1" applyFont="1" applyFill="1" applyBorder="1" applyAlignment="1" applyProtection="1">
      <alignment vertical="center"/>
    </xf>
    <xf numFmtId="0" fontId="12" fillId="2" borderId="36" xfId="0" applyFont="1" applyFill="1" applyBorder="1" applyAlignment="1" applyProtection="1">
      <alignment horizontal="center" vertical="center"/>
    </xf>
    <xf numFmtId="1" fontId="4" fillId="0" borderId="37" xfId="0" applyNumberFormat="1" applyFont="1" applyBorder="1" applyAlignment="1" applyProtection="1">
      <alignment vertical="center"/>
    </xf>
    <xf numFmtId="1" fontId="4" fillId="0" borderId="38" xfId="0" applyNumberFormat="1" applyFont="1" applyBorder="1" applyAlignment="1" applyProtection="1">
      <alignment horizontal="center" vertical="center"/>
    </xf>
    <xf numFmtId="2" fontId="4" fillId="0" borderId="38" xfId="0" applyNumberFormat="1" applyFont="1" applyBorder="1" applyAlignment="1" applyProtection="1">
      <alignment horizontal="right" vertical="center"/>
    </xf>
    <xf numFmtId="2" fontId="4" fillId="2" borderId="39" xfId="0" applyNumberFormat="1" applyFont="1" applyFill="1" applyBorder="1" applyAlignment="1" applyProtection="1">
      <alignment vertical="center"/>
    </xf>
    <xf numFmtId="167" fontId="3" fillId="0" borderId="40" xfId="0" applyNumberFormat="1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vertical="center"/>
      <protection locked="0"/>
    </xf>
    <xf numFmtId="166" fontId="3" fillId="0" borderId="40" xfId="1" applyNumberFormat="1" applyFont="1" applyBorder="1" applyAlignment="1" applyProtection="1">
      <alignment vertical="center"/>
      <protection locked="0"/>
    </xf>
    <xf numFmtId="167" fontId="3" fillId="0" borderId="40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vertical="center"/>
    </xf>
    <xf numFmtId="1" fontId="4" fillId="0" borderId="42" xfId="0" applyNumberFormat="1" applyFont="1" applyBorder="1" applyAlignment="1" applyProtection="1">
      <alignment horizontal="center" vertical="center"/>
    </xf>
    <xf numFmtId="2" fontId="4" fillId="0" borderId="43" xfId="0" applyNumberFormat="1" applyFont="1" applyBorder="1" applyAlignment="1" applyProtection="1">
      <alignment horizontal="right" vertical="center"/>
    </xf>
    <xf numFmtId="2" fontId="4" fillId="2" borderId="44" xfId="0" applyNumberFormat="1" applyFont="1" applyFill="1" applyBorder="1" applyAlignment="1" applyProtection="1">
      <alignment vertical="center"/>
    </xf>
    <xf numFmtId="1" fontId="4" fillId="0" borderId="45" xfId="0" applyNumberFormat="1" applyFont="1" applyBorder="1" applyAlignment="1" applyProtection="1">
      <alignment horizontal="center" vertical="center"/>
    </xf>
    <xf numFmtId="1" fontId="4" fillId="0" borderId="46" xfId="0" applyNumberFormat="1" applyFont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67" fontId="3" fillId="0" borderId="19" xfId="0" applyNumberFormat="1" applyFont="1" applyBorder="1" applyAlignment="1" applyProtection="1">
      <alignment vertical="center"/>
      <protection locked="0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 applyProtection="1">
      <alignment horizontal="right" vertical="center"/>
    </xf>
    <xf numFmtId="2" fontId="4" fillId="2" borderId="49" xfId="0" applyNumberFormat="1" applyFont="1" applyFill="1" applyBorder="1" applyAlignment="1" applyProtection="1">
      <alignment vertical="center"/>
    </xf>
    <xf numFmtId="2" fontId="10" fillId="5" borderId="1" xfId="0" applyNumberFormat="1" applyFont="1" applyFill="1" applyBorder="1" applyAlignment="1" applyProtection="1">
      <alignment horizontal="right" vertical="center"/>
    </xf>
    <xf numFmtId="2" fontId="10" fillId="2" borderId="22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50" xfId="0" applyNumberFormat="1" applyFont="1" applyBorder="1" applyAlignment="1" applyProtection="1">
      <alignment vertical="center" wrapText="1"/>
    </xf>
    <xf numFmtId="0" fontId="10" fillId="0" borderId="5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50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vertical="center" wrapText="1"/>
    </xf>
    <xf numFmtId="0" fontId="15" fillId="0" borderId="2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0" fontId="12" fillId="2" borderId="26" xfId="0" applyFont="1" applyFill="1" applyBorder="1" applyAlignment="1" applyProtection="1">
      <alignment vertical="center" wrapText="1"/>
    </xf>
    <xf numFmtId="0" fontId="2" fillId="0" borderId="50" xfId="0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5" fillId="0" borderId="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16" fillId="0" borderId="38" xfId="0" applyFont="1" applyBorder="1" applyAlignment="1" applyProtection="1">
      <alignment vertical="center" wrapText="1"/>
    </xf>
    <xf numFmtId="0" fontId="3" fillId="0" borderId="42" xfId="0" applyFont="1" applyBorder="1" applyAlignment="1" applyProtection="1">
      <alignment vertical="center"/>
    </xf>
    <xf numFmtId="0" fontId="16" fillId="0" borderId="43" xfId="0" applyFont="1" applyBorder="1" applyAlignment="1" applyProtection="1">
      <alignment vertical="center" wrapText="1"/>
    </xf>
    <xf numFmtId="0" fontId="5" fillId="0" borderId="43" xfId="0" applyFont="1" applyBorder="1" applyAlignment="1" applyProtection="1">
      <alignment horizontal="left" vertical="center"/>
    </xf>
    <xf numFmtId="2" fontId="10" fillId="0" borderId="43" xfId="0" applyNumberFormat="1" applyFont="1" applyBorder="1" applyAlignment="1" applyProtection="1">
      <alignment horizontal="right" vertical="center"/>
    </xf>
    <xf numFmtId="2" fontId="10" fillId="0" borderId="54" xfId="0" applyNumberFormat="1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55" xfId="0" applyFont="1" applyBorder="1" applyAlignment="1" applyProtection="1">
      <alignment horizontal="left" vertical="center"/>
    </xf>
    <xf numFmtId="0" fontId="5" fillId="0" borderId="56" xfId="0" applyFont="1" applyBorder="1" applyAlignment="1" applyProtection="1">
      <alignment horizontal="left" vertical="center"/>
    </xf>
    <xf numFmtId="2" fontId="10" fillId="0" borderId="2" xfId="0" applyNumberFormat="1" applyFont="1" applyBorder="1" applyAlignment="1" applyProtection="1">
      <alignment horizontal="right" vertical="center"/>
    </xf>
    <xf numFmtId="2" fontId="4" fillId="2" borderId="56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16" fillId="0" borderId="22" xfId="0" applyFont="1" applyBorder="1" applyAlignment="1" applyProtection="1">
      <alignment vertical="center" wrapText="1"/>
    </xf>
    <xf numFmtId="0" fontId="5" fillId="2" borderId="55" xfId="0" applyFont="1" applyFill="1" applyBorder="1" applyAlignment="1" applyProtection="1">
      <alignment vertical="center"/>
    </xf>
    <xf numFmtId="0" fontId="5" fillId="2" borderId="56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1" fontId="3" fillId="0" borderId="32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9" fillId="4" borderId="48" xfId="0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0" fillId="0" borderId="52" xfId="0" applyFont="1" applyBorder="1" applyAlignment="1" applyProtection="1">
      <alignment horizontal="center" vertical="top" wrapText="1"/>
      <protection locked="0"/>
    </xf>
    <xf numFmtId="0" fontId="20" fillId="0" borderId="26" xfId="0" applyFont="1" applyBorder="1" applyAlignment="1" applyProtection="1">
      <alignment horizontal="center" vertical="top" wrapText="1"/>
      <protection locked="0"/>
    </xf>
    <xf numFmtId="0" fontId="7" fillId="6" borderId="26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/>
    </xf>
    <xf numFmtId="2" fontId="23" fillId="5" borderId="1" xfId="0" applyNumberFormat="1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justify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88"/>
  <sheetViews>
    <sheetView showGridLines="0" tabSelected="1" zoomScale="110" zoomScaleNormal="110" workbookViewId="0">
      <selection activeCell="A2" sqref="A2:K172"/>
    </sheetView>
  </sheetViews>
  <sheetFormatPr baseColWidth="10" defaultColWidth="11.42578125" defaultRowHeight="12.75"/>
  <cols>
    <col min="1" max="1" width="3.7109375" style="15" customWidth="1"/>
    <col min="2" max="2" width="19.140625" style="16" customWidth="1"/>
    <col min="3" max="3" width="15.5703125" style="16" customWidth="1"/>
    <col min="4" max="4" width="14.28515625" style="16" customWidth="1"/>
    <col min="5" max="5" width="8.85546875" style="16" customWidth="1"/>
    <col min="6" max="6" width="9.28515625" style="16" customWidth="1"/>
    <col min="7" max="7" width="8.140625" style="16" customWidth="1"/>
    <col min="8" max="8" width="6.7109375" style="17" customWidth="1"/>
    <col min="9" max="9" width="6.42578125" style="18" customWidth="1"/>
    <col min="10" max="10" width="5.42578125" style="19" customWidth="1"/>
    <col min="11" max="11" width="3.5703125" style="19" customWidth="1"/>
    <col min="12" max="12" width="12.28515625" style="16" hidden="1" customWidth="1"/>
    <col min="13" max="13" width="39" style="16" hidden="1" customWidth="1"/>
    <col min="14" max="14" width="32" style="16" hidden="1" customWidth="1"/>
    <col min="15" max="22" width="11.42578125" style="16"/>
    <col min="23" max="1024" width="11.42578125" style="15"/>
  </cols>
  <sheetData>
    <row r="1" spans="1:22" ht="7.5" customHeight="1"/>
    <row r="2" spans="1:22" ht="43.5" customHeight="1">
      <c r="B2" s="20" t="s">
        <v>0</v>
      </c>
      <c r="C2" s="14"/>
      <c r="D2" s="14"/>
      <c r="E2" s="14"/>
      <c r="F2" s="14"/>
      <c r="G2" s="21" t="s">
        <v>1</v>
      </c>
      <c r="H2" s="13" t="s">
        <v>2</v>
      </c>
      <c r="I2" s="13"/>
      <c r="M2" s="16" t="s">
        <v>3</v>
      </c>
    </row>
    <row r="3" spans="1:22" ht="12" customHeight="1">
      <c r="M3" s="16" t="s">
        <v>4</v>
      </c>
    </row>
    <row r="4" spans="1:22">
      <c r="B4" s="22" t="s">
        <v>5</v>
      </c>
      <c r="C4" s="23"/>
      <c r="D4" s="23"/>
      <c r="E4" s="23"/>
      <c r="F4" s="12"/>
      <c r="G4" s="12"/>
      <c r="M4" s="16" t="s">
        <v>6</v>
      </c>
    </row>
    <row r="5" spans="1:22">
      <c r="B5" s="24" t="s">
        <v>7</v>
      </c>
      <c r="C5" s="25" t="s">
        <v>8</v>
      </c>
      <c r="D5" s="11" t="s">
        <v>9</v>
      </c>
      <c r="E5" s="11"/>
      <c r="F5" s="10" t="s">
        <v>10</v>
      </c>
      <c r="G5" s="10"/>
      <c r="M5" s="16" t="s">
        <v>11</v>
      </c>
    </row>
    <row r="6" spans="1:22" ht="15" customHeight="1">
      <c r="B6" s="26"/>
      <c r="C6" s="27"/>
      <c r="D6" s="9"/>
      <c r="E6" s="9"/>
      <c r="F6" s="13"/>
      <c r="G6" s="13"/>
      <c r="M6" s="16" t="s">
        <v>12</v>
      </c>
    </row>
    <row r="7" spans="1:22" ht="12" customHeight="1">
      <c r="M7" s="16" t="s">
        <v>13</v>
      </c>
    </row>
    <row r="8" spans="1:22">
      <c r="B8" s="28" t="s">
        <v>14</v>
      </c>
      <c r="C8" s="23"/>
      <c r="D8" s="23"/>
      <c r="E8" s="23"/>
      <c r="F8" s="29"/>
      <c r="M8" s="16" t="s">
        <v>15</v>
      </c>
    </row>
    <row r="9" spans="1:22" s="30" customFormat="1" ht="15">
      <c r="A9" s="15"/>
      <c r="B9" s="8" t="s">
        <v>16</v>
      </c>
      <c r="C9" s="8"/>
      <c r="D9" s="8"/>
      <c r="E9" s="8"/>
      <c r="F9" s="8"/>
      <c r="G9" s="8"/>
      <c r="H9" s="8"/>
      <c r="I9" s="8"/>
      <c r="J9" s="8"/>
      <c r="K9" s="8"/>
      <c r="L9" s="16"/>
      <c r="M9" s="16" t="s">
        <v>17</v>
      </c>
      <c r="N9" s="16"/>
      <c r="O9" s="16"/>
      <c r="P9" s="16"/>
      <c r="Q9" s="16"/>
      <c r="R9" s="16"/>
      <c r="S9" s="16"/>
      <c r="T9" s="16"/>
      <c r="U9" s="16"/>
      <c r="V9" s="16"/>
    </row>
    <row r="10" spans="1:22" ht="33.75" customHeight="1">
      <c r="B10" s="7" t="s">
        <v>18</v>
      </c>
      <c r="C10" s="7"/>
      <c r="D10" s="7"/>
      <c r="E10" s="7"/>
      <c r="F10" s="7"/>
      <c r="G10" s="7"/>
      <c r="H10" s="7"/>
      <c r="I10" s="7"/>
      <c r="J10" s="7"/>
      <c r="K10" s="7"/>
      <c r="M10" s="16" t="s">
        <v>19</v>
      </c>
    </row>
    <row r="11" spans="1:22" ht="29.25" customHeight="1">
      <c r="A11" s="31" t="s">
        <v>20</v>
      </c>
      <c r="B11" s="32" t="s">
        <v>21</v>
      </c>
      <c r="C11" s="33" t="s">
        <v>22</v>
      </c>
      <c r="D11" s="33" t="s">
        <v>23</v>
      </c>
      <c r="E11" s="34" t="s">
        <v>24</v>
      </c>
      <c r="F11" s="33" t="s">
        <v>25</v>
      </c>
      <c r="G11" s="33" t="s">
        <v>26</v>
      </c>
      <c r="H11" s="35" t="s">
        <v>27</v>
      </c>
      <c r="I11" s="36" t="s">
        <v>28</v>
      </c>
      <c r="J11" s="37" t="s">
        <v>29</v>
      </c>
      <c r="K11" s="38" t="s">
        <v>30</v>
      </c>
      <c r="L11" s="39"/>
      <c r="M11" s="16" t="s">
        <v>31</v>
      </c>
    </row>
    <row r="12" spans="1:22" ht="6.75" hidden="1" customHeight="1">
      <c r="A12" s="40"/>
      <c r="B12" s="41"/>
      <c r="C12" s="41"/>
      <c r="D12" s="41"/>
      <c r="E12" s="42"/>
      <c r="F12" s="43"/>
      <c r="G12" s="44"/>
      <c r="H12" s="45"/>
      <c r="I12" s="46"/>
      <c r="J12" s="47"/>
      <c r="K12" s="48"/>
      <c r="L12" s="39"/>
    </row>
    <row r="13" spans="1:22" ht="15" customHeight="1">
      <c r="A13" s="49"/>
      <c r="B13" s="50"/>
      <c r="C13" s="50"/>
      <c r="D13" s="50"/>
      <c r="E13" s="51"/>
      <c r="F13" s="52"/>
      <c r="G13" s="53"/>
      <c r="H13" s="45">
        <f t="shared" ref="H13:H32" si="0">((((G13-F13+1)))*E13)</f>
        <v>0</v>
      </c>
      <c r="I13" s="54"/>
      <c r="J13" s="55"/>
      <c r="K13" s="56"/>
      <c r="L13" s="39"/>
      <c r="M13" s="16" t="s">
        <v>32</v>
      </c>
    </row>
    <row r="14" spans="1:22" ht="15" customHeight="1">
      <c r="A14" s="49"/>
      <c r="B14" s="50"/>
      <c r="C14" s="50"/>
      <c r="D14" s="50"/>
      <c r="E14" s="51"/>
      <c r="F14" s="52"/>
      <c r="G14" s="53"/>
      <c r="H14" s="45">
        <f t="shared" si="0"/>
        <v>0</v>
      </c>
      <c r="I14" s="54"/>
      <c r="J14" s="55"/>
      <c r="K14" s="56"/>
      <c r="L14" s="39"/>
      <c r="M14" s="16" t="s">
        <v>33</v>
      </c>
    </row>
    <row r="15" spans="1:22" ht="15" customHeight="1">
      <c r="A15" s="49"/>
      <c r="B15" s="50"/>
      <c r="C15" s="50"/>
      <c r="D15" s="50"/>
      <c r="E15" s="51"/>
      <c r="F15" s="52"/>
      <c r="G15" s="53"/>
      <c r="H15" s="45">
        <f t="shared" si="0"/>
        <v>0</v>
      </c>
      <c r="I15" s="54"/>
      <c r="J15" s="55"/>
      <c r="K15" s="56"/>
      <c r="L15" s="39"/>
      <c r="M15" s="16" t="s">
        <v>34</v>
      </c>
    </row>
    <row r="16" spans="1:22" ht="15" customHeight="1">
      <c r="A16" s="49"/>
      <c r="B16" s="50"/>
      <c r="C16" s="50"/>
      <c r="D16" s="50"/>
      <c r="E16" s="51"/>
      <c r="F16" s="52"/>
      <c r="G16" s="53"/>
      <c r="H16" s="45">
        <f t="shared" si="0"/>
        <v>0</v>
      </c>
      <c r="I16" s="54"/>
      <c r="J16" s="55"/>
      <c r="K16" s="56"/>
      <c r="L16" s="39"/>
      <c r="M16" s="16" t="s">
        <v>35</v>
      </c>
    </row>
    <row r="17" spans="1:13" ht="15" customHeight="1">
      <c r="A17" s="49"/>
      <c r="B17" s="50"/>
      <c r="C17" s="50"/>
      <c r="D17" s="50"/>
      <c r="E17" s="51"/>
      <c r="F17" s="52"/>
      <c r="G17" s="53"/>
      <c r="H17" s="45">
        <f t="shared" si="0"/>
        <v>0</v>
      </c>
      <c r="I17" s="54"/>
      <c r="J17" s="55"/>
      <c r="K17" s="56"/>
      <c r="L17" s="39"/>
      <c r="M17" s="16" t="s">
        <v>36</v>
      </c>
    </row>
    <row r="18" spans="1:13" ht="15" customHeight="1">
      <c r="A18" s="49"/>
      <c r="B18" s="50"/>
      <c r="C18" s="50"/>
      <c r="D18" s="50"/>
      <c r="E18" s="51"/>
      <c r="F18" s="52"/>
      <c r="G18" s="53"/>
      <c r="H18" s="57">
        <f t="shared" si="0"/>
        <v>0</v>
      </c>
      <c r="I18" s="54"/>
      <c r="J18" s="55"/>
      <c r="K18" s="56"/>
      <c r="M18" s="16" t="s">
        <v>37</v>
      </c>
    </row>
    <row r="19" spans="1:13" ht="15" customHeight="1">
      <c r="A19" s="49"/>
      <c r="B19" s="50"/>
      <c r="C19" s="50"/>
      <c r="D19" s="50"/>
      <c r="E19" s="51"/>
      <c r="F19" s="52"/>
      <c r="G19" s="53"/>
      <c r="H19" s="57">
        <f t="shared" si="0"/>
        <v>0</v>
      </c>
      <c r="I19" s="58"/>
      <c r="J19" s="55"/>
      <c r="K19" s="56"/>
      <c r="M19" s="16" t="s">
        <v>38</v>
      </c>
    </row>
    <row r="20" spans="1:13" ht="15" customHeight="1">
      <c r="A20" s="49"/>
      <c r="B20" s="50"/>
      <c r="C20" s="50"/>
      <c r="D20" s="50"/>
      <c r="E20" s="51"/>
      <c r="F20" s="52"/>
      <c r="G20" s="53"/>
      <c r="H20" s="57">
        <f t="shared" si="0"/>
        <v>0</v>
      </c>
      <c r="I20" s="58"/>
      <c r="J20" s="55"/>
      <c r="K20" s="56"/>
    </row>
    <row r="21" spans="1:13" ht="15" customHeight="1">
      <c r="A21" s="49"/>
      <c r="B21" s="50"/>
      <c r="C21" s="50"/>
      <c r="D21" s="50"/>
      <c r="E21" s="51"/>
      <c r="F21" s="52"/>
      <c r="G21" s="53"/>
      <c r="H21" s="57">
        <f t="shared" si="0"/>
        <v>0</v>
      </c>
      <c r="I21" s="58"/>
      <c r="J21" s="55"/>
      <c r="K21" s="56"/>
    </row>
    <row r="22" spans="1:13" ht="15" customHeight="1">
      <c r="A22" s="49"/>
      <c r="B22" s="50"/>
      <c r="C22" s="50"/>
      <c r="D22" s="50"/>
      <c r="E22" s="51"/>
      <c r="F22" s="52"/>
      <c r="G22" s="53"/>
      <c r="H22" s="57">
        <f t="shared" si="0"/>
        <v>0</v>
      </c>
      <c r="I22" s="58"/>
      <c r="J22" s="55"/>
      <c r="K22" s="56"/>
    </row>
    <row r="23" spans="1:13" ht="15" customHeight="1">
      <c r="A23" s="49"/>
      <c r="B23" s="50"/>
      <c r="C23" s="50"/>
      <c r="D23" s="50"/>
      <c r="E23" s="51"/>
      <c r="F23" s="52"/>
      <c r="G23" s="53"/>
      <c r="H23" s="57">
        <f t="shared" si="0"/>
        <v>0</v>
      </c>
      <c r="I23" s="58"/>
      <c r="J23" s="55"/>
      <c r="K23" s="56"/>
    </row>
    <row r="24" spans="1:13" ht="15" customHeight="1">
      <c r="A24" s="49"/>
      <c r="B24" s="50"/>
      <c r="C24" s="50"/>
      <c r="D24" s="50"/>
      <c r="E24" s="51"/>
      <c r="F24" s="52"/>
      <c r="G24" s="53"/>
      <c r="H24" s="57">
        <f t="shared" si="0"/>
        <v>0</v>
      </c>
      <c r="I24" s="58"/>
      <c r="J24" s="55"/>
      <c r="K24" s="56"/>
    </row>
    <row r="25" spans="1:13" ht="15" customHeight="1">
      <c r="A25" s="49"/>
      <c r="B25" s="50"/>
      <c r="C25" s="50"/>
      <c r="D25" s="50"/>
      <c r="E25" s="51"/>
      <c r="F25" s="52"/>
      <c r="G25" s="53"/>
      <c r="H25" s="57">
        <f t="shared" si="0"/>
        <v>0</v>
      </c>
      <c r="I25" s="58"/>
      <c r="J25" s="55"/>
      <c r="K25" s="56"/>
    </row>
    <row r="26" spans="1:13" ht="15" customHeight="1">
      <c r="A26" s="49"/>
      <c r="B26" s="50"/>
      <c r="C26" s="50"/>
      <c r="D26" s="50"/>
      <c r="E26" s="51"/>
      <c r="F26" s="52"/>
      <c r="G26" s="53"/>
      <c r="H26" s="57">
        <f t="shared" si="0"/>
        <v>0</v>
      </c>
      <c r="I26" s="58"/>
      <c r="J26" s="55"/>
      <c r="K26" s="56"/>
    </row>
    <row r="27" spans="1:13" ht="15" customHeight="1">
      <c r="A27" s="49"/>
      <c r="B27" s="50"/>
      <c r="C27" s="50"/>
      <c r="D27" s="50"/>
      <c r="E27" s="51"/>
      <c r="F27" s="52"/>
      <c r="G27" s="53"/>
      <c r="H27" s="57">
        <f t="shared" si="0"/>
        <v>0</v>
      </c>
      <c r="I27" s="58"/>
      <c r="J27" s="55"/>
      <c r="K27" s="56"/>
    </row>
    <row r="28" spans="1:13" ht="15" customHeight="1">
      <c r="A28" s="49"/>
      <c r="B28" s="50"/>
      <c r="C28" s="50"/>
      <c r="D28" s="50"/>
      <c r="E28" s="51"/>
      <c r="F28" s="52"/>
      <c r="G28" s="53"/>
      <c r="H28" s="57">
        <f t="shared" si="0"/>
        <v>0</v>
      </c>
      <c r="I28" s="58"/>
      <c r="J28" s="55"/>
      <c r="K28" s="56"/>
    </row>
    <row r="29" spans="1:13" ht="15" customHeight="1">
      <c r="A29" s="49"/>
      <c r="B29" s="50"/>
      <c r="C29" s="50"/>
      <c r="D29" s="50"/>
      <c r="E29" s="51"/>
      <c r="F29" s="52"/>
      <c r="G29" s="53"/>
      <c r="H29" s="57">
        <f t="shared" si="0"/>
        <v>0</v>
      </c>
      <c r="I29" s="58"/>
      <c r="J29" s="55"/>
      <c r="K29" s="56"/>
    </row>
    <row r="30" spans="1:13" ht="15" customHeight="1">
      <c r="A30" s="49"/>
      <c r="B30" s="50"/>
      <c r="C30" s="50"/>
      <c r="D30" s="50"/>
      <c r="E30" s="51"/>
      <c r="F30" s="52"/>
      <c r="G30" s="53"/>
      <c r="H30" s="57">
        <f t="shared" si="0"/>
        <v>0</v>
      </c>
      <c r="I30" s="58"/>
      <c r="J30" s="55"/>
      <c r="K30" s="56"/>
    </row>
    <row r="31" spans="1:13" ht="15" customHeight="1">
      <c r="A31" s="49"/>
      <c r="B31" s="50"/>
      <c r="C31" s="50"/>
      <c r="D31" s="50"/>
      <c r="E31" s="51"/>
      <c r="F31" s="52"/>
      <c r="G31" s="53"/>
      <c r="H31" s="57">
        <f t="shared" si="0"/>
        <v>0</v>
      </c>
      <c r="I31" s="58"/>
      <c r="J31" s="55"/>
      <c r="K31" s="56"/>
    </row>
    <row r="32" spans="1:13" ht="15" customHeight="1">
      <c r="A32" s="49"/>
      <c r="B32" s="50"/>
      <c r="C32" s="50"/>
      <c r="D32" s="50"/>
      <c r="E32" s="51"/>
      <c r="F32" s="52"/>
      <c r="G32" s="53"/>
      <c r="H32" s="57">
        <f t="shared" si="0"/>
        <v>0</v>
      </c>
      <c r="I32" s="58"/>
      <c r="J32" s="55"/>
      <c r="K32" s="56"/>
    </row>
    <row r="33" spans="1:22" ht="15" customHeight="1">
      <c r="A33" s="6" t="s">
        <v>39</v>
      </c>
      <c r="B33" s="6"/>
      <c r="C33" s="6"/>
      <c r="D33" s="6"/>
      <c r="E33" s="6"/>
      <c r="F33" s="6"/>
      <c r="G33" s="6"/>
      <c r="H33" s="59">
        <f>SUM(H12:H32)</f>
        <v>0</v>
      </c>
      <c r="I33" s="60" t="str">
        <f>IF(H33&gt;=30,H33/30,"0")</f>
        <v>0</v>
      </c>
      <c r="J33" s="61">
        <f>IF(I33&lt;1,"0",(ROUNDDOWN(I33,0))*0.429)</f>
        <v>0</v>
      </c>
      <c r="K33" s="62"/>
    </row>
    <row r="34" spans="1:22" s="30" customFormat="1" ht="15" customHeight="1">
      <c r="A34" s="63"/>
      <c r="B34" s="63"/>
      <c r="C34" s="63"/>
      <c r="D34" s="63"/>
      <c r="E34" s="63"/>
      <c r="F34" s="63"/>
      <c r="G34" s="5" t="s">
        <v>40</v>
      </c>
      <c r="H34" s="5"/>
      <c r="I34" s="5"/>
      <c r="J34" s="64">
        <f>IF(SUM(J11:J33)&gt;36,"36,00",SUM(J11:J33))</f>
        <v>0</v>
      </c>
      <c r="K34" s="6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30" customFormat="1" ht="13.5" customHeight="1">
      <c r="A35" s="15"/>
      <c r="B35" s="66" t="s">
        <v>41</v>
      </c>
      <c r="C35" s="67"/>
      <c r="D35" s="67"/>
      <c r="E35" s="67"/>
      <c r="F35" s="67"/>
      <c r="G35" s="4"/>
      <c r="H35" s="4"/>
      <c r="I35" s="4"/>
      <c r="J35" s="69"/>
      <c r="K35" s="70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30" customFormat="1" ht="15" customHeight="1">
      <c r="A36" s="15"/>
      <c r="B36" s="66" t="s">
        <v>42</v>
      </c>
      <c r="C36" s="67"/>
      <c r="D36" s="67"/>
      <c r="E36" s="67"/>
      <c r="F36" s="67"/>
      <c r="G36" s="68"/>
      <c r="H36" s="68"/>
      <c r="I36" s="68"/>
      <c r="J36" s="69"/>
      <c r="K36" s="71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30" customFormat="1" ht="17.25" customHeight="1">
      <c r="A37" s="15"/>
      <c r="B37" s="72" t="s">
        <v>43</v>
      </c>
      <c r="C37" s="73"/>
      <c r="D37" s="73"/>
      <c r="E37" s="73"/>
      <c r="F37" s="73"/>
      <c r="G37" s="74"/>
      <c r="H37" s="74"/>
      <c r="I37" s="74"/>
      <c r="J37" s="75"/>
      <c r="K37" s="7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30" customFormat="1" ht="33" customHeight="1">
      <c r="A38" s="15"/>
      <c r="B38" s="7" t="s">
        <v>44</v>
      </c>
      <c r="C38" s="7"/>
      <c r="D38" s="7"/>
      <c r="E38" s="7"/>
      <c r="F38" s="7"/>
      <c r="G38" s="7"/>
      <c r="H38" s="7"/>
      <c r="I38" s="7"/>
      <c r="J38" s="7"/>
      <c r="K38" s="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30" customFormat="1" ht="33.75">
      <c r="A39" s="31" t="s">
        <v>20</v>
      </c>
      <c r="B39" s="32" t="s">
        <v>21</v>
      </c>
      <c r="C39" s="33" t="s">
        <v>22</v>
      </c>
      <c r="D39" s="33" t="s">
        <v>23</v>
      </c>
      <c r="E39" s="34" t="s">
        <v>24</v>
      </c>
      <c r="F39" s="33" t="s">
        <v>25</v>
      </c>
      <c r="G39" s="33" t="s">
        <v>26</v>
      </c>
      <c r="H39" s="35" t="s">
        <v>27</v>
      </c>
      <c r="I39" s="36" t="s">
        <v>28</v>
      </c>
      <c r="J39" s="37" t="s">
        <v>29</v>
      </c>
      <c r="K39" s="37" t="s">
        <v>30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30" customFormat="1" ht="17.25" customHeight="1">
      <c r="A40" s="43"/>
      <c r="B40" s="50"/>
      <c r="C40" s="50"/>
      <c r="D40" s="50"/>
      <c r="E40" s="51"/>
      <c r="F40" s="52"/>
      <c r="G40" s="53"/>
      <c r="H40" s="45">
        <f t="shared" ref="H40:H46" si="1">((((G40-F40+1)))*E40)</f>
        <v>0</v>
      </c>
      <c r="I40" s="46"/>
      <c r="J40" s="47"/>
      <c r="K40" s="4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30" customFormat="1" ht="17.25" customHeight="1">
      <c r="A41" s="43"/>
      <c r="B41" s="50"/>
      <c r="C41" s="50"/>
      <c r="D41" s="50"/>
      <c r="E41" s="42"/>
      <c r="F41" s="52"/>
      <c r="G41" s="53"/>
      <c r="H41" s="45">
        <f t="shared" si="1"/>
        <v>0</v>
      </c>
      <c r="I41" s="54"/>
      <c r="J41" s="55"/>
      <c r="K41" s="48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30" customFormat="1" ht="17.25" customHeight="1">
      <c r="A42" s="43"/>
      <c r="B42" s="50"/>
      <c r="C42" s="50"/>
      <c r="D42" s="50"/>
      <c r="E42" s="42"/>
      <c r="F42" s="52"/>
      <c r="G42" s="53"/>
      <c r="H42" s="45">
        <f t="shared" si="1"/>
        <v>0</v>
      </c>
      <c r="I42" s="54"/>
      <c r="J42" s="55"/>
      <c r="K42" s="48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30" customFormat="1" ht="17.25" customHeight="1">
      <c r="A43" s="43"/>
      <c r="B43" s="50"/>
      <c r="C43" s="50"/>
      <c r="D43" s="50"/>
      <c r="E43" s="42"/>
      <c r="F43" s="52"/>
      <c r="G43" s="53"/>
      <c r="H43" s="45">
        <f t="shared" si="1"/>
        <v>0</v>
      </c>
      <c r="I43" s="54"/>
      <c r="J43" s="55"/>
      <c r="K43" s="48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30" customFormat="1" ht="17.25" customHeight="1">
      <c r="A44" s="43"/>
      <c r="B44" s="50"/>
      <c r="C44" s="50"/>
      <c r="D44" s="50"/>
      <c r="E44" s="42"/>
      <c r="F44" s="52"/>
      <c r="G44" s="53"/>
      <c r="H44" s="45">
        <f t="shared" si="1"/>
        <v>0</v>
      </c>
      <c r="I44" s="54"/>
      <c r="J44" s="55"/>
      <c r="K44" s="48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30" customFormat="1" ht="17.25" customHeight="1">
      <c r="A45" s="43"/>
      <c r="B45" s="50"/>
      <c r="C45" s="50"/>
      <c r="D45" s="50"/>
      <c r="E45" s="42"/>
      <c r="F45" s="52"/>
      <c r="G45" s="53"/>
      <c r="H45" s="45">
        <f t="shared" si="1"/>
        <v>0</v>
      </c>
      <c r="I45" s="54"/>
      <c r="J45" s="55"/>
      <c r="K45" s="48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30" customFormat="1" ht="17.25" customHeight="1">
      <c r="A46" s="43"/>
      <c r="B46" s="50"/>
      <c r="C46" s="50"/>
      <c r="D46" s="50"/>
      <c r="E46" s="42"/>
      <c r="F46" s="52"/>
      <c r="G46" s="53"/>
      <c r="H46" s="45">
        <f t="shared" si="1"/>
        <v>0</v>
      </c>
      <c r="I46" s="77"/>
      <c r="J46" s="78"/>
      <c r="K46" s="7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30" customFormat="1" ht="17.25" customHeight="1">
      <c r="A47" s="3" t="s">
        <v>39</v>
      </c>
      <c r="B47" s="3"/>
      <c r="C47" s="3"/>
      <c r="D47" s="3"/>
      <c r="E47" s="3"/>
      <c r="F47" s="3"/>
      <c r="G47" s="3"/>
      <c r="H47" s="80">
        <f>SUM(H40:H46)</f>
        <v>0</v>
      </c>
      <c r="I47" s="60" t="str">
        <f>IF(H47&gt;=30,H47/30,"0")</f>
        <v>0</v>
      </c>
      <c r="J47" s="61">
        <f>IF(I47&lt;1,"0",(ROUNDDOWN(I47,0))*0.13)</f>
        <v>0</v>
      </c>
      <c r="K47" s="62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17.25" customHeight="1">
      <c r="A48" s="63"/>
      <c r="B48" s="63"/>
      <c r="C48" s="63"/>
      <c r="D48" s="63"/>
      <c r="E48" s="63"/>
      <c r="F48" s="63"/>
      <c r="G48" s="5" t="s">
        <v>40</v>
      </c>
      <c r="H48" s="5"/>
      <c r="I48" s="5"/>
      <c r="J48" s="64">
        <f>IF(SUM(J38:J47)&gt;36,"36,00",SUM(J38:J47))</f>
        <v>0</v>
      </c>
      <c r="K48" s="65"/>
    </row>
    <row r="49" spans="1:22" ht="17.25" customHeight="1">
      <c r="B49" s="66" t="s">
        <v>41</v>
      </c>
      <c r="C49" s="67"/>
      <c r="D49" s="67"/>
      <c r="E49" s="67"/>
      <c r="F49" s="67"/>
      <c r="G49" s="4"/>
      <c r="H49" s="4"/>
      <c r="I49" s="4"/>
      <c r="J49" s="69"/>
      <c r="K49" s="70"/>
    </row>
    <row r="50" spans="1:22" ht="17.25" customHeight="1">
      <c r="B50" s="66" t="s">
        <v>45</v>
      </c>
      <c r="C50" s="67"/>
      <c r="D50" s="67"/>
      <c r="E50" s="67"/>
      <c r="F50" s="67"/>
      <c r="G50" s="68"/>
      <c r="H50" s="68"/>
      <c r="I50" s="68"/>
      <c r="J50" s="69"/>
      <c r="K50" s="71"/>
    </row>
    <row r="51" spans="1:22" ht="17.25" customHeight="1">
      <c r="B51" s="72" t="s">
        <v>46</v>
      </c>
      <c r="C51" s="73"/>
      <c r="D51" s="73"/>
      <c r="E51" s="73"/>
      <c r="F51" s="73"/>
      <c r="G51" s="74"/>
      <c r="H51" s="74"/>
      <c r="I51" s="74"/>
      <c r="J51" s="75"/>
      <c r="K51" s="76"/>
    </row>
    <row r="52" spans="1:22" s="30" customFormat="1" ht="28.5" customHeight="1">
      <c r="A52" s="15"/>
      <c r="B52" s="7" t="s">
        <v>47</v>
      </c>
      <c r="C52" s="7"/>
      <c r="D52" s="7"/>
      <c r="E52" s="7"/>
      <c r="F52" s="7"/>
      <c r="G52" s="7"/>
      <c r="H52" s="7"/>
      <c r="I52" s="7"/>
      <c r="J52" s="7"/>
      <c r="K52" s="7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30" customFormat="1" ht="33.75">
      <c r="A53" s="31" t="s">
        <v>20</v>
      </c>
      <c r="B53" s="32" t="s">
        <v>21</v>
      </c>
      <c r="C53" s="33" t="s">
        <v>22</v>
      </c>
      <c r="D53" s="33" t="s">
        <v>23</v>
      </c>
      <c r="E53" s="34" t="s">
        <v>24</v>
      </c>
      <c r="F53" s="33" t="s">
        <v>25</v>
      </c>
      <c r="G53" s="33" t="s">
        <v>26</v>
      </c>
      <c r="H53" s="35" t="s">
        <v>27</v>
      </c>
      <c r="I53" s="36" t="s">
        <v>28</v>
      </c>
      <c r="J53" s="37" t="s">
        <v>29</v>
      </c>
      <c r="K53" s="81" t="s">
        <v>30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30" customFormat="1" ht="17.25" customHeight="1">
      <c r="A54" s="43"/>
      <c r="B54" s="50"/>
      <c r="C54" s="41"/>
      <c r="D54" s="41"/>
      <c r="E54" s="51"/>
      <c r="F54" s="52"/>
      <c r="G54" s="53"/>
      <c r="H54" s="45">
        <f t="shared" ref="H54:H61" si="2">((((G54-F54+1)))*E54)</f>
        <v>0</v>
      </c>
      <c r="I54" s="46"/>
      <c r="J54" s="47"/>
      <c r="K54" s="48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30" customFormat="1" ht="17.25" customHeight="1">
      <c r="A55" s="43"/>
      <c r="B55" s="50"/>
      <c r="C55" s="50"/>
      <c r="D55" s="50"/>
      <c r="E55" s="51"/>
      <c r="F55" s="52"/>
      <c r="G55" s="53"/>
      <c r="H55" s="45">
        <f t="shared" si="2"/>
        <v>0</v>
      </c>
      <c r="I55" s="54"/>
      <c r="J55" s="55"/>
      <c r="K55" s="48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30" customFormat="1" ht="17.25" customHeight="1">
      <c r="A56" s="43"/>
      <c r="B56" s="50"/>
      <c r="C56" s="50"/>
      <c r="D56" s="50"/>
      <c r="E56" s="51"/>
      <c r="F56" s="52"/>
      <c r="G56" s="53"/>
      <c r="H56" s="45">
        <f t="shared" si="2"/>
        <v>0</v>
      </c>
      <c r="I56" s="54"/>
      <c r="J56" s="55"/>
      <c r="K56" s="48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30" customFormat="1" ht="17.25" customHeight="1">
      <c r="A57" s="43"/>
      <c r="B57" s="50"/>
      <c r="C57" s="50"/>
      <c r="D57" s="50"/>
      <c r="E57" s="51"/>
      <c r="F57" s="52"/>
      <c r="G57" s="53"/>
      <c r="H57" s="45">
        <f t="shared" si="2"/>
        <v>0</v>
      </c>
      <c r="I57" s="54"/>
      <c r="J57" s="55"/>
      <c r="K57" s="48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30" customFormat="1" ht="17.25" customHeight="1">
      <c r="A58" s="43"/>
      <c r="B58" s="50"/>
      <c r="C58" s="50"/>
      <c r="D58" s="50"/>
      <c r="E58" s="51"/>
      <c r="F58" s="52"/>
      <c r="G58" s="53"/>
      <c r="H58" s="45">
        <f t="shared" si="2"/>
        <v>0</v>
      </c>
      <c r="I58" s="54"/>
      <c r="J58" s="55"/>
      <c r="K58" s="48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30" customFormat="1" ht="17.25" customHeight="1">
      <c r="A59" s="43"/>
      <c r="B59" s="50"/>
      <c r="C59" s="50"/>
      <c r="D59" s="50"/>
      <c r="E59" s="51"/>
      <c r="F59" s="52"/>
      <c r="G59" s="53"/>
      <c r="H59" s="45">
        <f t="shared" si="2"/>
        <v>0</v>
      </c>
      <c r="I59" s="54"/>
      <c r="J59" s="55"/>
      <c r="K59" s="48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30" customFormat="1" ht="17.25" customHeight="1">
      <c r="A60" s="43"/>
      <c r="B60" s="50"/>
      <c r="C60" s="50"/>
      <c r="D60" s="50"/>
      <c r="E60" s="51"/>
      <c r="F60" s="52"/>
      <c r="G60" s="53"/>
      <c r="H60" s="45">
        <f t="shared" si="2"/>
        <v>0</v>
      </c>
      <c r="I60" s="54"/>
      <c r="J60" s="55"/>
      <c r="K60" s="48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30" customFormat="1" ht="17.25" customHeight="1">
      <c r="A61" s="43"/>
      <c r="B61" s="50"/>
      <c r="C61" s="50"/>
      <c r="D61" s="50"/>
      <c r="E61" s="51"/>
      <c r="F61" s="52"/>
      <c r="G61" s="53"/>
      <c r="H61" s="45">
        <f t="shared" si="2"/>
        <v>0</v>
      </c>
      <c r="I61" s="77"/>
      <c r="J61" s="78"/>
      <c r="K61" s="79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30" customFormat="1" ht="17.25" customHeight="1">
      <c r="A62" s="3" t="s">
        <v>39</v>
      </c>
      <c r="B62" s="3"/>
      <c r="C62" s="3"/>
      <c r="D62" s="3"/>
      <c r="E62" s="3"/>
      <c r="F62" s="3"/>
      <c r="G62" s="3"/>
      <c r="H62" s="80">
        <f>SUM(H54:H61)</f>
        <v>0</v>
      </c>
      <c r="I62" s="60" t="str">
        <f>IF(H62&gt;=30,H62/30,"0")</f>
        <v>0</v>
      </c>
      <c r="J62" s="61">
        <f>IF(I62&lt;1,"0",(ROUNDDOWN(I62,0))*0.1)</f>
        <v>0</v>
      </c>
      <c r="K62" s="62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7.25" customHeight="1">
      <c r="A63" s="63"/>
      <c r="B63" s="63"/>
      <c r="C63" s="63"/>
      <c r="D63" s="63"/>
      <c r="E63" s="63"/>
      <c r="F63" s="63"/>
      <c r="G63" s="5" t="s">
        <v>40</v>
      </c>
      <c r="H63" s="5"/>
      <c r="I63" s="5"/>
      <c r="J63" s="64">
        <f>IF(SUM(J53:J62)&gt;36,"36,00",SUM(J53:J62))</f>
        <v>0</v>
      </c>
      <c r="K63" s="65"/>
    </row>
    <row r="64" spans="1:22" ht="17.25" customHeight="1">
      <c r="B64" s="66" t="s">
        <v>41</v>
      </c>
      <c r="C64" s="67"/>
      <c r="D64" s="67"/>
      <c r="E64" s="67"/>
      <c r="F64" s="67"/>
      <c r="G64" s="4"/>
      <c r="H64" s="4"/>
      <c r="I64" s="4"/>
      <c r="J64" s="69"/>
      <c r="K64" s="70"/>
    </row>
    <row r="65" spans="1:22" ht="17.25" customHeight="1">
      <c r="B65" s="66" t="s">
        <v>45</v>
      </c>
      <c r="C65" s="67"/>
      <c r="D65" s="67"/>
      <c r="E65" s="67"/>
      <c r="F65" s="67"/>
      <c r="G65" s="68"/>
      <c r="H65" s="68"/>
      <c r="I65" s="68"/>
      <c r="J65" s="69"/>
      <c r="K65" s="71"/>
    </row>
    <row r="66" spans="1:22" ht="17.25" customHeight="1">
      <c r="B66" s="72" t="s">
        <v>46</v>
      </c>
      <c r="C66" s="73"/>
      <c r="D66" s="73"/>
      <c r="E66" s="73"/>
      <c r="F66" s="73"/>
      <c r="G66" s="74"/>
      <c r="H66" s="74"/>
      <c r="I66" s="74"/>
      <c r="J66" s="75"/>
      <c r="K66" s="76"/>
    </row>
    <row r="67" spans="1:22" s="30" customFormat="1" ht="28.5" customHeight="1">
      <c r="A67" s="15"/>
      <c r="B67" s="7" t="s">
        <v>48</v>
      </c>
      <c r="C67" s="7"/>
      <c r="D67" s="7"/>
      <c r="E67" s="7"/>
      <c r="F67" s="7"/>
      <c r="G67" s="7"/>
      <c r="H67" s="7"/>
      <c r="I67" s="7"/>
      <c r="J67" s="7"/>
      <c r="K67" s="7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30" customFormat="1" ht="33.75">
      <c r="A68" s="31" t="s">
        <v>20</v>
      </c>
      <c r="B68" s="32" t="s">
        <v>21</v>
      </c>
      <c r="C68" s="33" t="s">
        <v>22</v>
      </c>
      <c r="D68" s="33" t="s">
        <v>23</v>
      </c>
      <c r="E68" s="34" t="s">
        <v>24</v>
      </c>
      <c r="F68" s="33" t="s">
        <v>25</v>
      </c>
      <c r="G68" s="33" t="s">
        <v>26</v>
      </c>
      <c r="H68" s="35" t="s">
        <v>27</v>
      </c>
      <c r="I68" s="36" t="s">
        <v>28</v>
      </c>
      <c r="J68" s="37" t="s">
        <v>29</v>
      </c>
      <c r="K68" s="81" t="s">
        <v>30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30" customFormat="1" ht="17.25" customHeight="1">
      <c r="A69" s="43"/>
      <c r="B69" s="50"/>
      <c r="C69" s="41"/>
      <c r="D69" s="41"/>
      <c r="E69" s="51"/>
      <c r="F69" s="52"/>
      <c r="G69" s="53"/>
      <c r="H69" s="45">
        <f t="shared" ref="H69:H80" si="3">((((G69-F69+1)))*E69)</f>
        <v>0</v>
      </c>
      <c r="I69" s="46"/>
      <c r="J69" s="47"/>
      <c r="K69" s="5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30" customFormat="1" ht="17.25" customHeight="1">
      <c r="A70" s="43"/>
      <c r="B70" s="50"/>
      <c r="C70" s="50"/>
      <c r="D70" s="50"/>
      <c r="E70" s="51"/>
      <c r="F70" s="52"/>
      <c r="G70" s="53"/>
      <c r="H70" s="45">
        <f t="shared" si="3"/>
        <v>0</v>
      </c>
      <c r="I70" s="54"/>
      <c r="J70" s="55"/>
      <c r="K70" s="5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30" customFormat="1" ht="17.25" customHeight="1">
      <c r="A71" s="43"/>
      <c r="B71" s="50"/>
      <c r="C71" s="50"/>
      <c r="D71" s="50"/>
      <c r="E71" s="51"/>
      <c r="F71" s="52"/>
      <c r="G71" s="53"/>
      <c r="H71" s="45">
        <f t="shared" si="3"/>
        <v>0</v>
      </c>
      <c r="I71" s="54"/>
      <c r="J71" s="55"/>
      <c r="K71" s="5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30" customFormat="1" ht="17.25" customHeight="1">
      <c r="A72" s="43"/>
      <c r="B72" s="50"/>
      <c r="C72" s="50"/>
      <c r="D72" s="50"/>
      <c r="E72" s="51"/>
      <c r="F72" s="52"/>
      <c r="G72" s="53"/>
      <c r="H72" s="45">
        <f t="shared" si="3"/>
        <v>0</v>
      </c>
      <c r="I72" s="54"/>
      <c r="J72" s="55"/>
      <c r="K72" s="5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30" customFormat="1" ht="17.25" customHeight="1">
      <c r="A73" s="43"/>
      <c r="B73" s="50"/>
      <c r="C73" s="50"/>
      <c r="D73" s="50"/>
      <c r="E73" s="51"/>
      <c r="F73" s="52"/>
      <c r="G73" s="53"/>
      <c r="H73" s="45">
        <f t="shared" si="3"/>
        <v>0</v>
      </c>
      <c r="I73" s="54"/>
      <c r="J73" s="55"/>
      <c r="K73" s="5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30" customFormat="1" ht="17.25" customHeight="1">
      <c r="A74" s="43"/>
      <c r="B74" s="50"/>
      <c r="C74" s="50"/>
      <c r="D74" s="50"/>
      <c r="E74" s="51"/>
      <c r="F74" s="52"/>
      <c r="G74" s="53"/>
      <c r="H74" s="45">
        <f t="shared" si="3"/>
        <v>0</v>
      </c>
      <c r="I74" s="54"/>
      <c r="J74" s="55"/>
      <c r="K74" s="5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s="30" customFormat="1" ht="17.25" customHeight="1">
      <c r="A75" s="43"/>
      <c r="B75" s="50"/>
      <c r="C75" s="50"/>
      <c r="D75" s="50"/>
      <c r="E75" s="51"/>
      <c r="F75" s="52"/>
      <c r="G75" s="53"/>
      <c r="H75" s="57">
        <f t="shared" si="3"/>
        <v>0</v>
      </c>
      <c r="I75" s="58"/>
      <c r="J75" s="55"/>
      <c r="K75" s="5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s="30" customFormat="1" ht="17.25" customHeight="1">
      <c r="A76" s="43"/>
      <c r="B76" s="50"/>
      <c r="C76" s="50"/>
      <c r="D76" s="50"/>
      <c r="E76" s="51"/>
      <c r="F76" s="52"/>
      <c r="G76" s="53"/>
      <c r="H76" s="82">
        <f t="shared" si="3"/>
        <v>0</v>
      </c>
      <c r="I76" s="83"/>
      <c r="J76" s="84"/>
      <c r="K76" s="85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s="30" customFormat="1" ht="17.25" customHeight="1">
      <c r="A77" s="86"/>
      <c r="B77" s="87"/>
      <c r="C77" s="87"/>
      <c r="D77" s="87"/>
      <c r="E77" s="88"/>
      <c r="F77" s="86"/>
      <c r="G77" s="89"/>
      <c r="H77" s="90">
        <f t="shared" si="3"/>
        <v>0</v>
      </c>
      <c r="I77" s="91"/>
      <c r="J77" s="92"/>
      <c r="K77" s="93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s="30" customFormat="1" ht="17.25" customHeight="1">
      <c r="A78" s="43"/>
      <c r="B78" s="50"/>
      <c r="C78" s="50"/>
      <c r="D78" s="50"/>
      <c r="E78" s="51"/>
      <c r="F78" s="52"/>
      <c r="G78" s="53"/>
      <c r="H78" s="57">
        <f t="shared" si="3"/>
        <v>0</v>
      </c>
      <c r="I78" s="94"/>
      <c r="J78" s="55"/>
      <c r="K78" s="5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s="30" customFormat="1" ht="17.25" customHeight="1">
      <c r="A79" s="43"/>
      <c r="B79" s="50"/>
      <c r="C79" s="50"/>
      <c r="D79" s="50"/>
      <c r="E79" s="51"/>
      <c r="F79" s="52"/>
      <c r="G79" s="53"/>
      <c r="H79" s="57">
        <f t="shared" si="3"/>
        <v>0</v>
      </c>
      <c r="I79" s="94"/>
      <c r="J79" s="55"/>
      <c r="K79" s="5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s="30" customFormat="1" ht="17.25" customHeight="1">
      <c r="A80" s="43"/>
      <c r="B80" s="50"/>
      <c r="C80" s="50"/>
      <c r="D80" s="50"/>
      <c r="E80" s="51"/>
      <c r="F80" s="52"/>
      <c r="G80" s="53"/>
      <c r="H80" s="57">
        <f t="shared" si="3"/>
        <v>0</v>
      </c>
      <c r="I80" s="95"/>
      <c r="J80" s="84"/>
      <c r="K80" s="8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s="30" customFormat="1" ht="17.25" customHeight="1">
      <c r="A81" s="3" t="s">
        <v>39</v>
      </c>
      <c r="B81" s="3"/>
      <c r="C81" s="3"/>
      <c r="D81" s="3"/>
      <c r="E81" s="3"/>
      <c r="F81" s="3"/>
      <c r="G81" s="3"/>
      <c r="H81" s="59">
        <f>SUM(H69:H80)</f>
        <v>0</v>
      </c>
      <c r="I81" s="60" t="str">
        <f>IF(H81&gt;=30,H81/30,"0")</f>
        <v>0</v>
      </c>
      <c r="J81" s="61">
        <f>IF(I81&lt;1,"0",(ROUNDDOWN(I81,0))*0.045)</f>
        <v>0</v>
      </c>
      <c r="K81" s="9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17.25" customHeight="1">
      <c r="A82" s="63"/>
      <c r="B82" s="63"/>
      <c r="C82" s="63"/>
      <c r="D82" s="63"/>
      <c r="E82" s="63"/>
      <c r="F82" s="63"/>
      <c r="G82" s="5" t="s">
        <v>40</v>
      </c>
      <c r="H82" s="5"/>
      <c r="I82" s="5"/>
      <c r="J82" s="64">
        <f>IF(SUM(J67:J81)&gt;36,"36,00",SUM(J67:J81))</f>
        <v>0</v>
      </c>
      <c r="K82" s="65"/>
    </row>
    <row r="83" spans="1:22" ht="17.25" customHeight="1">
      <c r="B83" s="66" t="s">
        <v>41</v>
      </c>
      <c r="C83" s="67"/>
      <c r="D83" s="67"/>
      <c r="E83" s="67"/>
      <c r="F83" s="67"/>
      <c r="G83" s="4"/>
      <c r="H83" s="4"/>
      <c r="I83" s="4"/>
      <c r="J83" s="69"/>
      <c r="K83" s="70"/>
    </row>
    <row r="84" spans="1:22" ht="17.25" customHeight="1">
      <c r="B84" s="66" t="s">
        <v>45</v>
      </c>
      <c r="C84" s="67"/>
      <c r="D84" s="67"/>
      <c r="E84" s="67"/>
      <c r="F84" s="67"/>
      <c r="G84" s="68"/>
      <c r="H84" s="68"/>
      <c r="I84" s="68"/>
      <c r="J84" s="69"/>
      <c r="K84" s="71"/>
    </row>
    <row r="85" spans="1:22" ht="17.25" customHeight="1">
      <c r="B85" s="72" t="s">
        <v>46</v>
      </c>
      <c r="C85" s="73"/>
      <c r="D85" s="73"/>
      <c r="E85" s="73"/>
      <c r="F85" s="73"/>
      <c r="G85" s="74"/>
      <c r="H85" s="74"/>
      <c r="I85" s="74"/>
      <c r="J85" s="75"/>
      <c r="K85" s="76"/>
    </row>
    <row r="86" spans="1:22" s="30" customFormat="1" ht="28.5" customHeight="1">
      <c r="A86" s="15"/>
      <c r="B86" s="7" t="s">
        <v>49</v>
      </c>
      <c r="C86" s="7"/>
      <c r="D86" s="7"/>
      <c r="E86" s="7"/>
      <c r="F86" s="7"/>
      <c r="G86" s="7"/>
      <c r="H86" s="7"/>
      <c r="I86" s="7"/>
      <c r="J86" s="7"/>
      <c r="K86" s="7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s="30" customFormat="1" ht="33.75">
      <c r="A87" s="31" t="s">
        <v>20</v>
      </c>
      <c r="B87" s="32" t="s">
        <v>21</v>
      </c>
      <c r="C87" s="33" t="s">
        <v>22</v>
      </c>
      <c r="D87" s="33" t="s">
        <v>23</v>
      </c>
      <c r="E87" s="34" t="s">
        <v>24</v>
      </c>
      <c r="F87" s="33" t="s">
        <v>25</v>
      </c>
      <c r="G87" s="33" t="s">
        <v>26</v>
      </c>
      <c r="H87" s="35" t="s">
        <v>27</v>
      </c>
      <c r="I87" s="36" t="s">
        <v>28</v>
      </c>
      <c r="J87" s="37" t="s">
        <v>29</v>
      </c>
      <c r="K87" s="81" t="s">
        <v>30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s="30" customFormat="1" ht="17.25" customHeight="1">
      <c r="A88" s="43"/>
      <c r="B88" s="50"/>
      <c r="C88" s="41"/>
      <c r="D88" s="41"/>
      <c r="E88" s="51"/>
      <c r="F88" s="52"/>
      <c r="G88" s="53"/>
      <c r="H88" s="45">
        <f t="shared" ref="H88:H94" si="4">((((G88-F88+1)))*E88)</f>
        <v>0</v>
      </c>
      <c r="I88" s="46"/>
      <c r="J88" s="47"/>
      <c r="K88" s="48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s="30" customFormat="1" ht="17.25" customHeight="1">
      <c r="A89" s="43"/>
      <c r="B89" s="50"/>
      <c r="C89" s="50"/>
      <c r="D89" s="50"/>
      <c r="E89" s="51"/>
      <c r="F89" s="52"/>
      <c r="G89" s="53"/>
      <c r="H89" s="45">
        <f t="shared" si="4"/>
        <v>0</v>
      </c>
      <c r="I89" s="54"/>
      <c r="J89" s="55"/>
      <c r="K89" s="48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s="30" customFormat="1" ht="17.25" customHeight="1">
      <c r="A90" s="43"/>
      <c r="B90" s="50"/>
      <c r="C90" s="50"/>
      <c r="D90" s="50"/>
      <c r="E90" s="51"/>
      <c r="F90" s="52"/>
      <c r="G90" s="53"/>
      <c r="H90" s="45">
        <f t="shared" si="4"/>
        <v>0</v>
      </c>
      <c r="I90" s="54"/>
      <c r="J90" s="55"/>
      <c r="K90" s="48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s="30" customFormat="1" ht="17.25" customHeight="1">
      <c r="A91" s="43"/>
      <c r="B91" s="50"/>
      <c r="C91" s="50"/>
      <c r="D91" s="50"/>
      <c r="E91" s="51"/>
      <c r="F91" s="52"/>
      <c r="G91" s="53"/>
      <c r="H91" s="45">
        <f t="shared" si="4"/>
        <v>0</v>
      </c>
      <c r="I91" s="54"/>
      <c r="J91" s="55"/>
      <c r="K91" s="48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0" customFormat="1" ht="17.25" customHeight="1">
      <c r="A92" s="43"/>
      <c r="B92" s="50"/>
      <c r="C92" s="50"/>
      <c r="D92" s="50"/>
      <c r="E92" s="51"/>
      <c r="F92" s="52"/>
      <c r="G92" s="53"/>
      <c r="H92" s="45">
        <f t="shared" si="4"/>
        <v>0</v>
      </c>
      <c r="I92" s="54"/>
      <c r="J92" s="55"/>
      <c r="K92" s="48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0" customFormat="1" ht="17.25" customHeight="1">
      <c r="A93" s="43"/>
      <c r="B93" s="50"/>
      <c r="C93" s="50"/>
      <c r="D93" s="50"/>
      <c r="E93" s="51"/>
      <c r="F93" s="52"/>
      <c r="G93" s="53"/>
      <c r="H93" s="45">
        <f t="shared" si="4"/>
        <v>0</v>
      </c>
      <c r="I93" s="54"/>
      <c r="J93" s="55"/>
      <c r="K93" s="48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0" customFormat="1" ht="17.25" customHeight="1">
      <c r="A94" s="43"/>
      <c r="B94" s="50"/>
      <c r="C94" s="50"/>
      <c r="D94" s="50"/>
      <c r="E94" s="51"/>
      <c r="F94" s="52"/>
      <c r="G94" s="53"/>
      <c r="H94" s="45">
        <f t="shared" si="4"/>
        <v>0</v>
      </c>
      <c r="I94" s="77"/>
      <c r="J94" s="78"/>
      <c r="K94" s="79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0" customFormat="1" ht="17.25" customHeight="1">
      <c r="A95" s="3" t="s">
        <v>39</v>
      </c>
      <c r="B95" s="3"/>
      <c r="C95" s="3"/>
      <c r="D95" s="3"/>
      <c r="E95" s="3"/>
      <c r="F95" s="3"/>
      <c r="G95" s="3"/>
      <c r="H95" s="80">
        <f>SUM(H88:H94)</f>
        <v>0</v>
      </c>
      <c r="I95" s="60" t="str">
        <f>IF(H95&gt;=30,H95/30,"0")</f>
        <v>0</v>
      </c>
      <c r="J95" s="61">
        <f>IF(I95&lt;1,"0",(ROUNDDOWN(I95,0))*0.015)</f>
        <v>0</v>
      </c>
      <c r="K95" s="62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17.25" customHeight="1">
      <c r="A96" s="63"/>
      <c r="B96" s="63"/>
      <c r="C96" s="63"/>
      <c r="D96" s="63"/>
      <c r="E96" s="63"/>
      <c r="F96" s="63"/>
      <c r="G96" s="5" t="s">
        <v>40</v>
      </c>
      <c r="H96" s="5"/>
      <c r="I96" s="5"/>
      <c r="J96" s="64">
        <f>IF(SUM(J86:J95)&gt;36,"36,00",SUM(J86:J95))</f>
        <v>0</v>
      </c>
      <c r="K96" s="65"/>
    </row>
    <row r="97" spans="1:22" ht="17.25" customHeight="1">
      <c r="B97" s="66" t="s">
        <v>41</v>
      </c>
      <c r="C97" s="67"/>
      <c r="D97" s="67"/>
      <c r="E97" s="67"/>
      <c r="F97" s="67"/>
      <c r="G97" s="4"/>
      <c r="H97" s="4"/>
      <c r="I97" s="4"/>
      <c r="J97" s="69"/>
      <c r="K97" s="70"/>
    </row>
    <row r="98" spans="1:22" ht="17.25" customHeight="1">
      <c r="B98" s="66" t="s">
        <v>45</v>
      </c>
      <c r="C98" s="67"/>
      <c r="D98" s="67"/>
      <c r="E98" s="67"/>
      <c r="F98" s="67"/>
      <c r="G98" s="68"/>
      <c r="H98" s="68"/>
      <c r="I98" s="68"/>
      <c r="J98" s="69"/>
      <c r="K98" s="71"/>
    </row>
    <row r="99" spans="1:22" ht="17.25" customHeight="1">
      <c r="B99" s="72" t="s">
        <v>46</v>
      </c>
      <c r="C99" s="73"/>
      <c r="D99" s="73"/>
      <c r="E99" s="73"/>
      <c r="F99" s="73"/>
      <c r="G99" s="74"/>
      <c r="H99" s="74"/>
      <c r="I99" s="74"/>
      <c r="J99" s="75"/>
      <c r="K99" s="76"/>
    </row>
    <row r="100" spans="1:22" ht="17.25" customHeight="1">
      <c r="B100" s="97"/>
      <c r="C100" s="2" t="s">
        <v>50</v>
      </c>
      <c r="D100" s="2"/>
      <c r="E100" s="2"/>
      <c r="F100" s="2"/>
      <c r="G100" s="2"/>
      <c r="H100" s="2"/>
      <c r="I100" s="2"/>
      <c r="J100" s="64">
        <f>IF((J34+J48+J63+J82+J96)&gt;36,"36,00",(J34+J48+J63+J82+J96))</f>
        <v>0</v>
      </c>
      <c r="K100" s="98"/>
    </row>
    <row r="101" spans="1:22" ht="17.25" customHeight="1">
      <c r="B101" s="66"/>
      <c r="C101" s="67"/>
      <c r="D101" s="67"/>
      <c r="E101" s="67"/>
      <c r="F101" s="67"/>
      <c r="G101" s="67"/>
      <c r="H101" s="99"/>
      <c r="I101" s="100"/>
      <c r="J101" s="101"/>
      <c r="K101" s="102"/>
    </row>
    <row r="102" spans="1:22" s="30" customFormat="1" ht="1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s="30" customFormat="1" ht="23.1" customHeight="1">
      <c r="A103" s="15"/>
      <c r="B103" s="8" t="s">
        <v>51</v>
      </c>
      <c r="C103" s="8"/>
      <c r="D103" s="8"/>
      <c r="E103" s="8"/>
      <c r="F103" s="8"/>
      <c r="G103" s="8"/>
      <c r="H103" s="8"/>
      <c r="I103" s="8"/>
      <c r="J103" s="8"/>
      <c r="K103" s="8"/>
      <c r="L103" s="16"/>
      <c r="M103" s="16" t="str">
        <f>IF(G106&gt;1,"G87*0,20",IF(G106=0,"0,00","0,00"))</f>
        <v>0,00</v>
      </c>
      <c r="N103" s="16"/>
      <c r="O103" s="16" t="s">
        <v>52</v>
      </c>
      <c r="P103" s="16"/>
      <c r="Q103" s="16"/>
      <c r="R103" s="16"/>
      <c r="S103" s="16"/>
      <c r="T103" s="16"/>
      <c r="U103" s="16"/>
      <c r="V103" s="16"/>
    </row>
    <row r="104" spans="1:22" ht="38.65" customHeight="1">
      <c r="B104" s="169" t="s">
        <v>53</v>
      </c>
      <c r="C104" s="169"/>
      <c r="D104" s="169"/>
      <c r="E104" s="169"/>
      <c r="F104" s="169"/>
      <c r="G104" s="169"/>
      <c r="H104" s="169"/>
      <c r="I104" s="169"/>
      <c r="J104" s="169"/>
      <c r="K104" s="169"/>
    </row>
    <row r="105" spans="1:22" ht="24.4" customHeight="1">
      <c r="A105" s="103" t="s">
        <v>20</v>
      </c>
      <c r="B105" s="10" t="s">
        <v>54</v>
      </c>
      <c r="C105" s="10"/>
      <c r="D105" s="10"/>
      <c r="E105" s="170" t="s">
        <v>55</v>
      </c>
      <c r="F105" s="170"/>
      <c r="G105" s="104" t="s">
        <v>56</v>
      </c>
      <c r="H105" s="105"/>
      <c r="I105" s="100"/>
      <c r="J105" s="106" t="s">
        <v>29</v>
      </c>
      <c r="K105" s="171" t="s">
        <v>30</v>
      </c>
      <c r="M105" s="16" t="s">
        <v>57</v>
      </c>
    </row>
    <row r="106" spans="1:22" ht="15">
      <c r="A106" s="107"/>
      <c r="B106" s="172"/>
      <c r="C106" s="172"/>
      <c r="D106" s="172"/>
      <c r="E106" s="13"/>
      <c r="F106" s="13"/>
      <c r="G106" s="108"/>
      <c r="H106" s="99"/>
      <c r="I106" s="100"/>
      <c r="J106" s="109">
        <f t="shared" ref="J106:J124" si="5">G106*0.05</f>
        <v>0</v>
      </c>
      <c r="K106" s="171"/>
    </row>
    <row r="107" spans="1:22" ht="15">
      <c r="A107" s="107"/>
      <c r="B107" s="172"/>
      <c r="C107" s="172"/>
      <c r="D107" s="172"/>
      <c r="E107" s="13"/>
      <c r="F107" s="13"/>
      <c r="G107" s="108"/>
      <c r="H107" s="99"/>
      <c r="I107" s="100"/>
      <c r="J107" s="109">
        <f t="shared" si="5"/>
        <v>0</v>
      </c>
      <c r="K107" s="110"/>
      <c r="L107" s="39"/>
      <c r="M107" s="16" t="s">
        <v>58</v>
      </c>
    </row>
    <row r="108" spans="1:22" ht="15">
      <c r="A108" s="107"/>
      <c r="B108" s="172"/>
      <c r="C108" s="172"/>
      <c r="D108" s="172"/>
      <c r="E108" s="13"/>
      <c r="F108" s="13"/>
      <c r="G108" s="108"/>
      <c r="H108" s="99"/>
      <c r="I108" s="100"/>
      <c r="J108" s="109">
        <f t="shared" si="5"/>
        <v>0</v>
      </c>
      <c r="K108" s="110"/>
      <c r="M108" s="16" t="s">
        <v>59</v>
      </c>
    </row>
    <row r="109" spans="1:22" ht="15">
      <c r="A109" s="107"/>
      <c r="B109" s="172"/>
      <c r="C109" s="172"/>
      <c r="D109" s="172"/>
      <c r="E109" s="13"/>
      <c r="F109" s="13"/>
      <c r="G109" s="108"/>
      <c r="H109" s="99"/>
      <c r="I109" s="100"/>
      <c r="J109" s="109">
        <f t="shared" si="5"/>
        <v>0</v>
      </c>
      <c r="K109" s="110"/>
      <c r="M109" s="16" t="s">
        <v>60</v>
      </c>
    </row>
    <row r="110" spans="1:22" ht="15">
      <c r="A110" s="107"/>
      <c r="B110" s="172"/>
      <c r="C110" s="172"/>
      <c r="D110" s="172"/>
      <c r="E110" s="13"/>
      <c r="F110" s="13"/>
      <c r="G110" s="108"/>
      <c r="H110" s="99"/>
      <c r="I110" s="100"/>
      <c r="J110" s="109">
        <f t="shared" si="5"/>
        <v>0</v>
      </c>
      <c r="K110" s="110"/>
      <c r="M110" s="16" t="s">
        <v>61</v>
      </c>
    </row>
    <row r="111" spans="1:22" ht="15">
      <c r="A111" s="107"/>
      <c r="B111" s="172"/>
      <c r="C111" s="172"/>
      <c r="D111" s="172"/>
      <c r="E111" s="13"/>
      <c r="F111" s="13"/>
      <c r="G111" s="108"/>
      <c r="H111" s="99"/>
      <c r="I111" s="100"/>
      <c r="J111" s="109">
        <f t="shared" si="5"/>
        <v>0</v>
      </c>
      <c r="K111" s="110"/>
      <c r="M111" s="16" t="s">
        <v>62</v>
      </c>
    </row>
    <row r="112" spans="1:22" ht="15">
      <c r="A112" s="107"/>
      <c r="B112" s="172"/>
      <c r="C112" s="172"/>
      <c r="D112" s="172"/>
      <c r="E112" s="13"/>
      <c r="F112" s="13"/>
      <c r="G112" s="108"/>
      <c r="H112" s="99"/>
      <c r="I112" s="100"/>
      <c r="J112" s="109">
        <f t="shared" si="5"/>
        <v>0</v>
      </c>
      <c r="K112" s="110"/>
    </row>
    <row r="113" spans="1:15" ht="15">
      <c r="A113" s="107"/>
      <c r="B113" s="172"/>
      <c r="C113" s="172"/>
      <c r="D113" s="172"/>
      <c r="E113" s="13"/>
      <c r="F113" s="13"/>
      <c r="G113" s="108"/>
      <c r="H113" s="99"/>
      <c r="I113" s="100"/>
      <c r="J113" s="109">
        <f t="shared" si="5"/>
        <v>0</v>
      </c>
      <c r="K113" s="110"/>
    </row>
    <row r="114" spans="1:15" ht="15">
      <c r="A114" s="107"/>
      <c r="B114" s="172"/>
      <c r="C114" s="172"/>
      <c r="D114" s="172"/>
      <c r="E114" s="13"/>
      <c r="F114" s="13"/>
      <c r="G114" s="108"/>
      <c r="H114" s="99"/>
      <c r="I114" s="100"/>
      <c r="J114" s="109">
        <f t="shared" si="5"/>
        <v>0</v>
      </c>
      <c r="K114" s="110"/>
    </row>
    <row r="115" spans="1:15" ht="15">
      <c r="A115" s="107"/>
      <c r="B115" s="172"/>
      <c r="C115" s="172"/>
      <c r="D115" s="172"/>
      <c r="E115" s="13"/>
      <c r="F115" s="13"/>
      <c r="G115" s="108"/>
      <c r="H115" s="99"/>
      <c r="I115" s="100"/>
      <c r="J115" s="109">
        <f t="shared" si="5"/>
        <v>0</v>
      </c>
      <c r="K115" s="110"/>
    </row>
    <row r="116" spans="1:15" ht="15">
      <c r="A116" s="107"/>
      <c r="B116" s="172"/>
      <c r="C116" s="172"/>
      <c r="D116" s="172"/>
      <c r="E116" s="13"/>
      <c r="F116" s="13"/>
      <c r="G116" s="108"/>
      <c r="H116" s="99"/>
      <c r="I116" s="100"/>
      <c r="J116" s="109">
        <f t="shared" si="5"/>
        <v>0</v>
      </c>
      <c r="K116" s="110"/>
    </row>
    <row r="117" spans="1:15" ht="15">
      <c r="A117" s="107"/>
      <c r="B117" s="172"/>
      <c r="C117" s="172"/>
      <c r="D117" s="172"/>
      <c r="E117" s="13"/>
      <c r="F117" s="13"/>
      <c r="G117" s="108"/>
      <c r="H117" s="99"/>
      <c r="I117" s="100"/>
      <c r="J117" s="109">
        <f t="shared" si="5"/>
        <v>0</v>
      </c>
      <c r="K117" s="110"/>
    </row>
    <row r="118" spans="1:15" ht="15" customHeight="1">
      <c r="A118" s="107"/>
      <c r="B118" s="172"/>
      <c r="C118" s="172"/>
      <c r="D118" s="172"/>
      <c r="E118" s="13"/>
      <c r="F118" s="13"/>
      <c r="G118" s="108"/>
      <c r="H118" s="99"/>
      <c r="I118" s="100"/>
      <c r="J118" s="109">
        <f t="shared" si="5"/>
        <v>0</v>
      </c>
      <c r="K118" s="110"/>
    </row>
    <row r="119" spans="1:15" ht="15" customHeight="1">
      <c r="A119" s="107"/>
      <c r="B119" s="172"/>
      <c r="C119" s="172"/>
      <c r="D119" s="172"/>
      <c r="E119" s="13"/>
      <c r="F119" s="13"/>
      <c r="G119" s="108"/>
      <c r="H119" s="99"/>
      <c r="I119" s="100"/>
      <c r="J119" s="109">
        <f t="shared" si="5"/>
        <v>0</v>
      </c>
      <c r="K119" s="110"/>
    </row>
    <row r="120" spans="1:15" ht="15" customHeight="1">
      <c r="A120" s="107"/>
      <c r="B120" s="172"/>
      <c r="C120" s="172"/>
      <c r="D120" s="172"/>
      <c r="E120" s="13"/>
      <c r="F120" s="13"/>
      <c r="G120" s="108"/>
      <c r="H120" s="99"/>
      <c r="I120" s="100"/>
      <c r="J120" s="109">
        <f t="shared" si="5"/>
        <v>0</v>
      </c>
      <c r="K120" s="110"/>
    </row>
    <row r="121" spans="1:15" ht="15" customHeight="1">
      <c r="A121" s="107"/>
      <c r="B121" s="172"/>
      <c r="C121" s="172"/>
      <c r="D121" s="172"/>
      <c r="E121" s="13"/>
      <c r="F121" s="13"/>
      <c r="G121" s="108"/>
      <c r="H121" s="99"/>
      <c r="I121" s="100"/>
      <c r="J121" s="109">
        <f t="shared" si="5"/>
        <v>0</v>
      </c>
      <c r="K121" s="110"/>
    </row>
    <row r="122" spans="1:15" ht="15" customHeight="1">
      <c r="A122" s="107"/>
      <c r="B122" s="172"/>
      <c r="C122" s="172"/>
      <c r="D122" s="172"/>
      <c r="E122" s="13"/>
      <c r="F122" s="13"/>
      <c r="G122" s="108"/>
      <c r="H122" s="99"/>
      <c r="I122" s="100"/>
      <c r="J122" s="109">
        <f t="shared" si="5"/>
        <v>0</v>
      </c>
      <c r="K122" s="110"/>
      <c r="L122" s="39"/>
    </row>
    <row r="123" spans="1:15" ht="15" customHeight="1">
      <c r="A123" s="107"/>
      <c r="B123" s="172"/>
      <c r="C123" s="172"/>
      <c r="D123" s="172"/>
      <c r="E123" s="13"/>
      <c r="F123" s="13"/>
      <c r="G123" s="108"/>
      <c r="H123" s="99"/>
      <c r="I123" s="100"/>
      <c r="J123" s="109">
        <f t="shared" si="5"/>
        <v>0</v>
      </c>
      <c r="K123" s="110"/>
    </row>
    <row r="124" spans="1:15" ht="15" customHeight="1">
      <c r="A124" s="107"/>
      <c r="B124" s="172"/>
      <c r="C124" s="172"/>
      <c r="D124" s="172"/>
      <c r="E124" s="13"/>
      <c r="F124" s="13"/>
      <c r="G124" s="108"/>
      <c r="H124" s="99"/>
      <c r="I124" s="100"/>
      <c r="J124" s="109">
        <f t="shared" si="5"/>
        <v>0</v>
      </c>
      <c r="K124" s="110"/>
      <c r="M124" s="16" t="s">
        <v>63</v>
      </c>
    </row>
    <row r="125" spans="1:15" ht="15" customHeight="1">
      <c r="B125" s="97"/>
      <c r="C125" s="67"/>
      <c r="D125" s="67"/>
      <c r="E125" s="67"/>
      <c r="F125" s="67"/>
      <c r="G125" s="5" t="s">
        <v>64</v>
      </c>
      <c r="H125" s="5"/>
      <c r="I125" s="5"/>
      <c r="J125" s="64">
        <f>IF((J106+J107+J108+J109+J110+J111++J112+J113+J114+J115+J116+J117+J118+J119+J120+J121+J122+J123+J124)&gt;3,"3,00",(J106+J107+J108+J109+J110+J111+J112+J113+J114+J115+J116+J117+J118+J119+J120+J121+J122+J123+J124))</f>
        <v>0</v>
      </c>
      <c r="K125" s="98"/>
      <c r="M125" s="16" t="s">
        <v>65</v>
      </c>
    </row>
    <row r="126" spans="1:15" ht="15" customHeight="1">
      <c r="B126" s="97"/>
      <c r="C126" s="67"/>
      <c r="D126" s="67"/>
      <c r="E126" s="67"/>
      <c r="F126" s="67"/>
      <c r="G126" s="173" t="s">
        <v>66</v>
      </c>
      <c r="H126" s="173"/>
      <c r="I126" s="173"/>
      <c r="J126" s="111">
        <f>IF((J125)&gt;3,"3,00",(J125))</f>
        <v>0</v>
      </c>
      <c r="K126" s="112"/>
      <c r="M126" s="16" t="s">
        <v>67</v>
      </c>
    </row>
    <row r="127" spans="1:15" ht="15.75" customHeight="1">
      <c r="A127" s="113"/>
      <c r="B127" s="174" t="s">
        <v>68</v>
      </c>
      <c r="C127" s="174"/>
      <c r="D127" s="174"/>
      <c r="E127" s="174"/>
      <c r="F127" s="174"/>
      <c r="G127" s="174"/>
      <c r="H127" s="174"/>
      <c r="I127" s="174"/>
      <c r="J127" s="174"/>
      <c r="K127" s="174"/>
      <c r="M127" s="16" t="s">
        <v>69</v>
      </c>
      <c r="O127" s="16" t="s">
        <v>52</v>
      </c>
    </row>
    <row r="128" spans="1:15" ht="42.75" customHeight="1">
      <c r="A128" s="103" t="s">
        <v>20</v>
      </c>
      <c r="B128" s="175" t="s">
        <v>70</v>
      </c>
      <c r="C128" s="175"/>
      <c r="D128" s="175"/>
      <c r="E128" s="175"/>
      <c r="F128" s="175"/>
      <c r="G128" s="175"/>
      <c r="H128" s="175"/>
      <c r="I128" s="175"/>
      <c r="J128" s="114"/>
      <c r="K128" s="115"/>
      <c r="M128" s="16" t="s">
        <v>71</v>
      </c>
    </row>
    <row r="129" spans="1:14" ht="15" customHeight="1">
      <c r="A129" s="116"/>
      <c r="B129" s="176"/>
      <c r="C129" s="176"/>
      <c r="D129" s="176"/>
      <c r="E129" s="176"/>
      <c r="F129" s="117"/>
      <c r="G129" s="118"/>
      <c r="H129" s="119"/>
      <c r="I129" s="119"/>
      <c r="J129" s="109" t="b">
        <f>IF(B129="Educació Secundària Obligatòria","0,30",IF(B129="Formació Professional Bàsica","0,40",IF(B129="Batxillerat o Formació Professional de grau mitjà","0,50",IF(B129="Formació Professional de grau superior","0,60",IF(B129="Diplomatura","0,70",IF(B129="Grau","0,80",IF(B129="Llicenciatura","0,90",IF(B129="Màster universitari oficial","0,90",IF(B129="Doctorat","1,00")))))))))</f>
        <v>0</v>
      </c>
      <c r="K129" s="115"/>
      <c r="M129" s="16" t="s">
        <v>72</v>
      </c>
    </row>
    <row r="130" spans="1:14" ht="15" hidden="1" customHeight="1">
      <c r="A130" s="120"/>
      <c r="B130" s="177"/>
      <c r="C130" s="177"/>
      <c r="D130" s="177"/>
      <c r="E130" s="177"/>
      <c r="F130" s="117"/>
      <c r="G130" s="118"/>
      <c r="H130" s="119"/>
      <c r="I130" s="119"/>
      <c r="J130" s="109"/>
      <c r="K130" s="115"/>
      <c r="M130" s="16" t="s">
        <v>73</v>
      </c>
    </row>
    <row r="131" spans="1:14" ht="15" hidden="1" customHeight="1">
      <c r="A131" s="120"/>
      <c r="B131" s="177"/>
      <c r="C131" s="177"/>
      <c r="D131" s="177"/>
      <c r="E131" s="177"/>
      <c r="F131" s="117"/>
      <c r="G131" s="118"/>
      <c r="H131" s="119"/>
      <c r="I131" s="119"/>
      <c r="J131" s="109"/>
      <c r="K131" s="115"/>
      <c r="M131" s="16" t="s">
        <v>74</v>
      </c>
    </row>
    <row r="132" spans="1:14" ht="17.25" customHeight="1">
      <c r="A132" s="121"/>
      <c r="B132" s="122"/>
      <c r="C132" s="123"/>
      <c r="D132" s="123"/>
      <c r="E132" s="123"/>
      <c r="F132" s="124"/>
      <c r="G132" s="5" t="s">
        <v>75</v>
      </c>
      <c r="H132" s="5"/>
      <c r="I132" s="5"/>
      <c r="J132" s="125">
        <f>IF((J129+J130+J131)&gt;1,"1,00",(J130+J131+J129))</f>
        <v>0</v>
      </c>
      <c r="K132" s="126"/>
      <c r="M132" s="16" t="s">
        <v>76</v>
      </c>
    </row>
    <row r="133" spans="1:14" ht="15" customHeight="1">
      <c r="A133" s="127"/>
      <c r="B133" s="67"/>
      <c r="C133" s="67"/>
      <c r="D133" s="67"/>
      <c r="E133" s="67"/>
      <c r="F133" s="67"/>
      <c r="G133" s="68"/>
      <c r="H133" s="68"/>
      <c r="I133" s="68"/>
      <c r="J133" s="69"/>
      <c r="K133" s="112"/>
      <c r="M133" s="15"/>
    </row>
    <row r="134" spans="1:14" ht="15" customHeight="1">
      <c r="A134" s="128"/>
      <c r="B134" s="178" t="s">
        <v>77</v>
      </c>
      <c r="C134" s="178"/>
      <c r="D134" s="129"/>
      <c r="E134" s="130"/>
      <c r="F134" s="67"/>
      <c r="G134" s="131"/>
      <c r="H134" s="132"/>
      <c r="I134" s="100"/>
      <c r="J134" s="179" t="s">
        <v>29</v>
      </c>
      <c r="K134" s="180" t="s">
        <v>30</v>
      </c>
      <c r="M134" s="133"/>
      <c r="N134" s="134"/>
    </row>
    <row r="135" spans="1:14" s="67" customFormat="1" ht="24" customHeight="1">
      <c r="A135" s="103" t="s">
        <v>20</v>
      </c>
      <c r="B135" s="135" t="s">
        <v>78</v>
      </c>
      <c r="C135" s="135" t="s">
        <v>79</v>
      </c>
      <c r="D135" s="136"/>
      <c r="E135" s="136"/>
      <c r="F135" s="136"/>
      <c r="G135" s="136"/>
      <c r="H135" s="136"/>
      <c r="I135" s="136"/>
      <c r="J135" s="179"/>
      <c r="K135" s="180"/>
    </row>
    <row r="136" spans="1:14" s="67" customFormat="1" ht="21.75" customHeight="1">
      <c r="A136" s="137"/>
      <c r="B136" s="50" t="s">
        <v>80</v>
      </c>
      <c r="C136" s="50"/>
      <c r="D136" s="136"/>
      <c r="E136" s="136"/>
      <c r="F136" s="136"/>
      <c r="G136" s="136"/>
      <c r="H136" s="136"/>
      <c r="I136" s="136"/>
      <c r="J136" s="109" t="b">
        <f>IF(C136="A2","0,30",IF(C136="B1","0,40",IF(C136="B2","0,70",IF(C136="C1","0,90",IF(C136="C2","1,00")))))</f>
        <v>0</v>
      </c>
      <c r="K136" s="110"/>
      <c r="L136" s="16"/>
      <c r="M136" s="16"/>
      <c r="N136" s="67" t="s">
        <v>81</v>
      </c>
    </row>
    <row r="137" spans="1:14" s="67" customFormat="1" ht="21.75" hidden="1" customHeight="1">
      <c r="A137" s="137"/>
      <c r="B137" s="50" t="s">
        <v>80</v>
      </c>
      <c r="C137" s="50"/>
      <c r="D137" s="136"/>
      <c r="E137" s="136"/>
      <c r="F137" s="136"/>
      <c r="G137" s="136"/>
      <c r="H137" s="136"/>
      <c r="I137" s="136"/>
      <c r="J137" s="109" t="b">
        <f>IF(C137="A2","0,20",IF(C137="B1","0,30",IF(C137="B2","0,40",IF(C137="C1","0,65",IF(C137="C2","0,75")))))</f>
        <v>0</v>
      </c>
      <c r="K137" s="110"/>
      <c r="L137" s="16"/>
      <c r="M137" s="16"/>
      <c r="N137" s="67" t="s">
        <v>82</v>
      </c>
    </row>
    <row r="138" spans="1:14" s="67" customFormat="1" ht="17.25" hidden="1" customHeight="1">
      <c r="A138" s="49"/>
      <c r="B138" s="50" t="s">
        <v>80</v>
      </c>
      <c r="C138" s="50"/>
      <c r="D138" s="136"/>
      <c r="E138" s="136"/>
      <c r="F138" s="136"/>
      <c r="G138" s="136"/>
      <c r="H138" s="136"/>
      <c r="I138" s="136"/>
      <c r="J138" s="109" t="b">
        <f>IF(C138="A2","0,20",IF(C138="B1","0,30",IF(C138="B2","0,40",IF(C138="C1","0,65",IF(C138="C2","0,75")))))</f>
        <v>0</v>
      </c>
      <c r="K138" s="110"/>
      <c r="L138" s="133"/>
      <c r="M138" s="16"/>
      <c r="N138" s="67" t="s">
        <v>83</v>
      </c>
    </row>
    <row r="139" spans="1:14" s="67" customFormat="1" ht="17.25" hidden="1" customHeight="1">
      <c r="A139" s="49"/>
      <c r="B139" s="50" t="s">
        <v>80</v>
      </c>
      <c r="C139" s="50"/>
      <c r="D139" s="136"/>
      <c r="E139" s="136"/>
      <c r="F139" s="136"/>
      <c r="G139" s="136"/>
      <c r="H139" s="136"/>
      <c r="I139" s="136"/>
      <c r="J139" s="109" t="b">
        <f>IF(C139="A2","0,20",IF(C139="B1","0,30",IF(C139="B2","0,40",IF(C139="C1","0,65",IF(C139="C2","0,75")))))</f>
        <v>0</v>
      </c>
      <c r="K139" s="110"/>
      <c r="L139" s="133"/>
      <c r="M139" s="16"/>
      <c r="N139" s="67" t="s">
        <v>84</v>
      </c>
    </row>
    <row r="140" spans="1:14" s="67" customFormat="1" ht="17.25" hidden="1" customHeight="1">
      <c r="A140" s="49"/>
      <c r="B140" s="50" t="s">
        <v>80</v>
      </c>
      <c r="C140" s="50"/>
      <c r="D140" s="136"/>
      <c r="E140" s="136"/>
      <c r="F140" s="136"/>
      <c r="G140" s="136"/>
      <c r="H140" s="136"/>
      <c r="I140" s="136"/>
      <c r="J140" s="109" t="b">
        <f>IF(C140="A2","0,20",IF(C140="B1","0,30",IF(C140="B2","0,40",IF(C140="C1","0,65",IF(C140="C2","0,75")))))</f>
        <v>0</v>
      </c>
      <c r="K140" s="110"/>
      <c r="M140" s="16"/>
      <c r="N140" s="67" t="s">
        <v>85</v>
      </c>
    </row>
    <row r="141" spans="1:14" s="67" customFormat="1" ht="17.25" customHeight="1">
      <c r="A141" s="15"/>
      <c r="B141" s="15"/>
      <c r="C141" s="15"/>
      <c r="D141" s="136"/>
      <c r="E141" s="136"/>
      <c r="F141" s="136"/>
      <c r="G141" s="5" t="s">
        <v>86</v>
      </c>
      <c r="H141" s="5"/>
      <c r="I141" s="5"/>
      <c r="J141" s="64">
        <f>IF((J136+J137+J138+J139+J140)&gt;1,1,J136+J137+J138+J139+J140)</f>
        <v>0</v>
      </c>
      <c r="K141" s="138"/>
    </row>
    <row r="142" spans="1:14" ht="15" customHeight="1">
      <c r="A142" s="16"/>
      <c r="B142" s="181" t="s">
        <v>87</v>
      </c>
      <c r="C142" s="181"/>
      <c r="D142" s="129"/>
      <c r="E142" s="130"/>
      <c r="F142" s="67"/>
      <c r="G142" s="131"/>
      <c r="H142" s="132"/>
      <c r="I142" s="100"/>
      <c r="J142" s="179" t="s">
        <v>29</v>
      </c>
      <c r="K142" s="180" t="s">
        <v>30</v>
      </c>
      <c r="M142" s="133"/>
      <c r="N142" s="134"/>
    </row>
    <row r="143" spans="1:14" s="67" customFormat="1" ht="24" customHeight="1">
      <c r="A143" s="103" t="s">
        <v>20</v>
      </c>
      <c r="B143" s="135" t="s">
        <v>78</v>
      </c>
      <c r="C143" s="135" t="s">
        <v>79</v>
      </c>
      <c r="D143" s="136"/>
      <c r="E143" s="136"/>
      <c r="F143" s="136"/>
      <c r="G143" s="136"/>
      <c r="H143" s="136"/>
      <c r="I143" s="136"/>
      <c r="J143" s="179"/>
      <c r="K143" s="180"/>
    </row>
    <row r="144" spans="1:14" s="67" customFormat="1" ht="21.75" customHeight="1">
      <c r="A144" s="137"/>
      <c r="B144" s="50"/>
      <c r="C144" s="50"/>
      <c r="D144" s="136"/>
      <c r="E144" s="136"/>
      <c r="F144" s="136"/>
      <c r="G144" s="136"/>
      <c r="H144" s="136"/>
      <c r="I144" s="136"/>
      <c r="J144" s="109" t="b">
        <f>IF(C144="A2","0,10",IF(C144="B1","0,20",IF(C144="B2","0,30",IF(C144="C1","0,40",IF(C144="C2","0,50")))))</f>
        <v>0</v>
      </c>
      <c r="K144" s="110"/>
      <c r="L144" s="16"/>
      <c r="M144" s="16"/>
      <c r="N144" s="67" t="s">
        <v>81</v>
      </c>
    </row>
    <row r="145" spans="1:14" s="67" customFormat="1" ht="21.75" customHeight="1">
      <c r="A145" s="137"/>
      <c r="B145" s="50"/>
      <c r="C145" s="50"/>
      <c r="D145" s="136"/>
      <c r="E145" s="136"/>
      <c r="F145" s="136"/>
      <c r="G145" s="136"/>
      <c r="H145" s="136"/>
      <c r="I145" s="136"/>
      <c r="J145" s="109" t="b">
        <f>IF(C145="A2","0,10",IF(C145="B1","0,20",IF(C145="B2","0,30",IF(C145="C1","0,40",IF(C145="C2","0,50")))))</f>
        <v>0</v>
      </c>
      <c r="K145" s="110"/>
      <c r="L145" s="16"/>
      <c r="M145" s="16"/>
      <c r="N145" s="67" t="s">
        <v>82</v>
      </c>
    </row>
    <row r="146" spans="1:14" s="67" customFormat="1" ht="17.25" customHeight="1">
      <c r="A146" s="49"/>
      <c r="B146" s="50"/>
      <c r="C146" s="50"/>
      <c r="D146" s="136"/>
      <c r="E146" s="136"/>
      <c r="F146" s="136"/>
      <c r="G146" s="136"/>
      <c r="H146" s="136"/>
      <c r="I146" s="136"/>
      <c r="J146" s="109" t="b">
        <f>IF(C146="A2","0,10",IF(C146="B1","0,20",IF(C146="B2","0,30",IF(C146="C1","0,40",IF(C146="C2","0,50")))))</f>
        <v>0</v>
      </c>
      <c r="K146" s="110"/>
      <c r="L146" s="133"/>
      <c r="M146" s="16"/>
      <c r="N146" s="67" t="s">
        <v>83</v>
      </c>
    </row>
    <row r="147" spans="1:14" s="67" customFormat="1" ht="17.25" customHeight="1">
      <c r="A147" s="49"/>
      <c r="B147" s="50"/>
      <c r="C147" s="50"/>
      <c r="D147" s="136"/>
      <c r="E147" s="136"/>
      <c r="F147" s="136"/>
      <c r="G147" s="136"/>
      <c r="H147" s="136"/>
      <c r="I147" s="136"/>
      <c r="J147" s="109" t="b">
        <f>IF(C147="A2","0,10",IF(C147="B1","0,20",IF(C147="B2","0,30",IF(C147="C1","0,40",IF(C147="C2","0,50")))))</f>
        <v>0</v>
      </c>
      <c r="K147" s="110"/>
      <c r="L147" s="133"/>
      <c r="M147" s="16"/>
      <c r="N147" s="67" t="s">
        <v>84</v>
      </c>
    </row>
    <row r="148" spans="1:14" s="67" customFormat="1" ht="17.25" customHeight="1">
      <c r="A148" s="49"/>
      <c r="B148" s="50"/>
      <c r="C148" s="50"/>
      <c r="D148" s="136"/>
      <c r="E148" s="136"/>
      <c r="F148" s="136"/>
      <c r="G148" s="136"/>
      <c r="H148" s="136"/>
      <c r="I148" s="136"/>
      <c r="J148" s="109" t="b">
        <f>IF(C148="A2","0,10",IF(C148="B1","0,20",IF(C148="B2","0,30",IF(C148="C1","0,40",IF(C148="C2","0,50")))))</f>
        <v>0</v>
      </c>
      <c r="K148" s="110"/>
      <c r="M148" s="16"/>
      <c r="N148" s="67" t="s">
        <v>85</v>
      </c>
    </row>
    <row r="149" spans="1:14" s="67" customFormat="1" ht="17.25" customHeight="1">
      <c r="A149" s="139"/>
      <c r="B149" s="140"/>
      <c r="C149" s="140"/>
      <c r="D149" s="141"/>
      <c r="E149" s="141"/>
      <c r="F149" s="141"/>
      <c r="G149" s="5" t="s">
        <v>88</v>
      </c>
      <c r="H149" s="5"/>
      <c r="I149" s="5"/>
      <c r="J149" s="64">
        <f>IF((J144+J145+J146+J147+J148)&gt;0.5,0.5,J144+J145+J146+J147+J148)</f>
        <v>0</v>
      </c>
      <c r="K149" s="138"/>
    </row>
    <row r="150" spans="1:14">
      <c r="A150" s="142"/>
      <c r="B150" s="143"/>
      <c r="C150" s="143"/>
      <c r="D150" s="143"/>
      <c r="E150" s="143"/>
      <c r="F150" s="143"/>
      <c r="G150" s="144"/>
      <c r="H150" s="144"/>
      <c r="I150" s="144"/>
      <c r="J150" s="145"/>
      <c r="K150" s="146"/>
      <c r="M150" s="133"/>
    </row>
    <row r="151" spans="1:14" ht="15" customHeight="1">
      <c r="A151" s="147"/>
      <c r="B151" s="182" t="s">
        <v>89</v>
      </c>
      <c r="C151" s="182"/>
      <c r="D151" s="182"/>
      <c r="E151" s="182"/>
      <c r="F151" s="67"/>
      <c r="G151" s="131"/>
      <c r="H151" s="132"/>
      <c r="I151" s="100"/>
      <c r="J151" s="179" t="s">
        <v>29</v>
      </c>
      <c r="K151" s="180" t="s">
        <v>30</v>
      </c>
      <c r="M151" s="133"/>
      <c r="N151" s="134"/>
    </row>
    <row r="152" spans="1:14" s="67" customFormat="1" ht="48.2" customHeight="1">
      <c r="A152" s="103" t="s">
        <v>20</v>
      </c>
      <c r="B152" s="135" t="s">
        <v>90</v>
      </c>
      <c r="C152" s="183" t="s">
        <v>91</v>
      </c>
      <c r="D152" s="183"/>
      <c r="E152" s="183"/>
      <c r="F152" s="136"/>
      <c r="G152" s="136"/>
      <c r="H152" s="136"/>
      <c r="I152" s="136"/>
      <c r="J152" s="179"/>
      <c r="K152" s="180"/>
    </row>
    <row r="153" spans="1:14" s="67" customFormat="1" ht="21.75" customHeight="1">
      <c r="A153" s="137"/>
      <c r="B153" s="50"/>
      <c r="C153" s="184"/>
      <c r="D153" s="184"/>
      <c r="E153" s="184"/>
      <c r="F153" s="136"/>
      <c r="G153" s="136"/>
      <c r="H153" s="136"/>
      <c r="I153" s="136"/>
      <c r="J153" s="109" t="b">
        <f>IF(C153="2n o més exercicis lliures (carrera o fix)","2,00",IF(C153="Un exercici lliure (carrera o fix)","1,50",IF(C153="2n o més exercicis lliures (borsa temporal)","1,25",IF(C153="Un exercici lliure (borsa temporal)","1,00"))))</f>
        <v>0</v>
      </c>
      <c r="K153" s="110"/>
      <c r="L153" s="16"/>
      <c r="M153" s="16"/>
      <c r="N153" s="67" t="s">
        <v>92</v>
      </c>
    </row>
    <row r="154" spans="1:14" s="67" customFormat="1" ht="21.75" customHeight="1">
      <c r="A154" s="137"/>
      <c r="B154" s="50"/>
      <c r="C154" s="184"/>
      <c r="D154" s="184"/>
      <c r="E154" s="184"/>
      <c r="F154" s="136"/>
      <c r="G154" s="136"/>
      <c r="H154" s="136"/>
      <c r="I154" s="136"/>
      <c r="J154" s="109" t="b">
        <f>IF(C154="2n o més exercicis lliures (carrera o fix)","2,00",IF(C154="Un exercici lliure (carrera o fix)","1,50",IF(C154="2n o més exercicis lliures (borsa temporal)","1,25",IF(C154="Un exercici lliure (borsa temporal)","1,00"))))</f>
        <v>0</v>
      </c>
      <c r="K154" s="110"/>
      <c r="L154" s="16"/>
      <c r="M154" s="16"/>
      <c r="N154" s="67" t="s">
        <v>93</v>
      </c>
    </row>
    <row r="155" spans="1:14" s="67" customFormat="1" ht="17.25" customHeight="1">
      <c r="A155" s="49"/>
      <c r="B155" s="50"/>
      <c r="C155" s="184"/>
      <c r="D155" s="184"/>
      <c r="E155" s="184"/>
      <c r="F155" s="136"/>
      <c r="G155" s="136"/>
      <c r="H155" s="136"/>
      <c r="I155" s="136"/>
      <c r="J155" s="109" t="b">
        <f>IF(C155="2n o més exercicis lliures (carrera o fix)","2,00",IF(C155="Un exercici lliure (carrera o fix)","1,50",IF(C155="2n o més exercicis lliures (borsa temporal)","1,25",IF(C155="Un exercici lliure (borsa temporal)","1,00"))))</f>
        <v>0</v>
      </c>
      <c r="K155" s="110"/>
      <c r="L155" s="133"/>
      <c r="M155" s="16"/>
      <c r="N155" s="67" t="s">
        <v>94</v>
      </c>
    </row>
    <row r="156" spans="1:14" s="67" customFormat="1" ht="17.25" customHeight="1">
      <c r="A156" s="49"/>
      <c r="B156" s="50"/>
      <c r="C156" s="184"/>
      <c r="D156" s="184"/>
      <c r="E156" s="184"/>
      <c r="F156" s="136"/>
      <c r="G156" s="136"/>
      <c r="H156" s="136"/>
      <c r="I156" s="136"/>
      <c r="J156" s="109" t="b">
        <f>IF(C156="2n o més exercicis lliures (carrera o fix)","2,00",IF(C156="Un exercici lliure (carrera o fix)","1,50",IF(C156="2n o més exercicis lliures (borsa temporal)","1,25",IF(C156="Un exercici lliure (borsa temporal)","1,00"))))</f>
        <v>0</v>
      </c>
      <c r="K156" s="110"/>
      <c r="L156" s="133"/>
      <c r="M156" s="16"/>
      <c r="N156" s="67" t="s">
        <v>95</v>
      </c>
    </row>
    <row r="157" spans="1:14" s="67" customFormat="1" ht="17.25" customHeight="1">
      <c r="A157" s="49"/>
      <c r="B157" s="50"/>
      <c r="C157" s="184"/>
      <c r="D157" s="184"/>
      <c r="E157" s="184"/>
      <c r="F157" s="136"/>
      <c r="G157" s="136"/>
      <c r="H157" s="136"/>
      <c r="I157" s="136"/>
      <c r="J157" s="109" t="b">
        <f>IF(C157="2n o més exercicis lliures (carrera o fix)","2,00",IF(C157="Un exercici lliure (carrera o fix)","1,50",IF(C157="2n o més exercicis lliures (borsa temporal)","1,25",IF(C157="Un exercici lliure (borsa temporal)","1,00"))))</f>
        <v>0</v>
      </c>
      <c r="K157" s="110"/>
      <c r="M157" s="16"/>
    </row>
    <row r="158" spans="1:14" s="67" customFormat="1" ht="17.25" customHeight="1">
      <c r="A158" s="15"/>
      <c r="B158" s="15"/>
      <c r="C158" s="15"/>
      <c r="D158" s="136"/>
      <c r="E158" s="136"/>
      <c r="F158" s="136"/>
      <c r="G158" s="5" t="s">
        <v>96</v>
      </c>
      <c r="H158" s="5"/>
      <c r="I158" s="5"/>
      <c r="J158" s="64">
        <f>IF((J153+J154+J155+J156+J157)&gt;2,2,J153+J154+J155+J156+J157)</f>
        <v>0</v>
      </c>
      <c r="K158" s="138"/>
    </row>
    <row r="159" spans="1:14" ht="17.25" customHeight="1">
      <c r="A159" s="148"/>
      <c r="B159" s="67"/>
      <c r="C159" s="2" t="s">
        <v>97</v>
      </c>
      <c r="D159" s="2"/>
      <c r="E159" s="2"/>
      <c r="F159" s="2"/>
      <c r="G159" s="2"/>
      <c r="H159" s="2"/>
      <c r="I159" s="2"/>
      <c r="J159" s="64">
        <f>IF((J126+J132+J141+J149+J158)&gt;4,"4,00",(J126+J132+J141+J149+J158))</f>
        <v>0</v>
      </c>
      <c r="K159" s="98"/>
    </row>
    <row r="160" spans="1:14" s="67" customFormat="1" ht="17.25" customHeight="1">
      <c r="A160" s="15"/>
      <c r="B160" s="15"/>
      <c r="C160" s="15"/>
      <c r="D160" s="136"/>
      <c r="E160" s="136"/>
      <c r="F160" s="136"/>
      <c r="G160" s="149"/>
      <c r="H160" s="149"/>
      <c r="I160" s="150"/>
      <c r="J160" s="151"/>
      <c r="K160" s="152"/>
    </row>
    <row r="161" spans="1:16" ht="13.5" customHeight="1">
      <c r="A161" s="153"/>
      <c r="B161" s="154"/>
      <c r="C161" s="154"/>
      <c r="D161" s="154"/>
      <c r="E161" s="154"/>
      <c r="F161" s="185" t="s">
        <v>98</v>
      </c>
      <c r="G161" s="185"/>
      <c r="H161" s="185"/>
      <c r="I161" s="185"/>
      <c r="J161" s="186">
        <f>IF((J100+J159)&gt;40,"40,00",(J159+J100))</f>
        <v>0</v>
      </c>
      <c r="K161" s="186"/>
      <c r="M161" s="133"/>
    </row>
    <row r="162" spans="1:16">
      <c r="A162" s="148"/>
      <c r="B162" s="136"/>
      <c r="C162" s="136"/>
      <c r="D162" s="136"/>
      <c r="E162" s="136"/>
      <c r="F162" s="136"/>
      <c r="G162" s="136"/>
      <c r="H162" s="136"/>
      <c r="I162" s="136"/>
      <c r="J162" s="136"/>
      <c r="K162" s="155"/>
      <c r="L162" s="101"/>
      <c r="M162" s="133"/>
    </row>
    <row r="163" spans="1:16" ht="3" customHeight="1">
      <c r="A163" s="148"/>
      <c r="B163" s="136"/>
      <c r="C163" s="136"/>
      <c r="D163" s="136"/>
      <c r="E163" s="136"/>
      <c r="F163" s="136"/>
      <c r="G163" s="136"/>
      <c r="H163" s="136"/>
      <c r="I163" s="136"/>
      <c r="J163" s="136"/>
      <c r="K163" s="155"/>
      <c r="M163" s="129"/>
    </row>
    <row r="164" spans="1:16" ht="12.75" customHeight="1">
      <c r="A164" s="148"/>
      <c r="B164" s="136"/>
      <c r="C164" s="136"/>
      <c r="D164" s="136"/>
      <c r="E164" s="136"/>
      <c r="F164" s="136"/>
      <c r="G164" s="136"/>
      <c r="H164" s="136"/>
      <c r="I164" s="136"/>
      <c r="J164" s="136"/>
      <c r="K164" s="155"/>
      <c r="M164" s="133"/>
    </row>
    <row r="165" spans="1:16" ht="18" customHeight="1">
      <c r="B165" s="21" t="s">
        <v>99</v>
      </c>
      <c r="C165" s="156"/>
      <c r="D165" s="156"/>
      <c r="E165" s="156"/>
      <c r="F165" s="157"/>
      <c r="G165" s="158"/>
      <c r="H165" s="159"/>
      <c r="I165" s="159"/>
      <c r="J165" s="160"/>
      <c r="K165" s="161"/>
    </row>
    <row r="166" spans="1:16" ht="6.75" customHeight="1">
      <c r="B166" s="187" t="s">
        <v>100</v>
      </c>
      <c r="C166" s="187"/>
      <c r="D166" s="187"/>
      <c r="E166" s="187"/>
      <c r="F166" s="187"/>
      <c r="G166" s="187"/>
      <c r="H166" s="187"/>
      <c r="I166" s="187"/>
      <c r="J166" s="187"/>
      <c r="K166" s="187"/>
    </row>
    <row r="167" spans="1:16" ht="18" customHeight="1"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</row>
    <row r="168" spans="1:16"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</row>
    <row r="169" spans="1:16"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</row>
    <row r="170" spans="1:16">
      <c r="B170" s="162" t="s">
        <v>101</v>
      </c>
      <c r="C170" s="163"/>
      <c r="D170" s="164"/>
      <c r="E170" s="164"/>
      <c r="F170" s="165"/>
      <c r="G170" s="165"/>
      <c r="H170" s="165"/>
      <c r="I170" s="165"/>
      <c r="J170" s="165"/>
      <c r="K170" s="166"/>
      <c r="L170" s="67"/>
      <c r="M170" s="67"/>
      <c r="N170" s="67"/>
      <c r="O170" s="67"/>
      <c r="P170" s="67"/>
    </row>
    <row r="171" spans="1:16">
      <c r="B171" s="162"/>
      <c r="C171" s="67"/>
      <c r="D171" s="67"/>
      <c r="E171" s="67"/>
      <c r="F171" s="165"/>
      <c r="G171" s="165"/>
      <c r="H171" s="165"/>
      <c r="I171" s="165"/>
      <c r="J171" s="165"/>
      <c r="K171" s="166"/>
      <c r="L171" s="67"/>
      <c r="M171" s="67"/>
      <c r="N171" s="67"/>
      <c r="O171" s="67"/>
      <c r="P171" s="67"/>
    </row>
    <row r="172" spans="1:16">
      <c r="B172" s="158"/>
      <c r="C172" s="73"/>
      <c r="D172" s="73"/>
      <c r="E172" s="73"/>
      <c r="F172" s="167"/>
      <c r="G172" s="167"/>
      <c r="H172" s="167"/>
      <c r="I172" s="167"/>
      <c r="J172" s="167"/>
      <c r="K172" s="168"/>
      <c r="L172" s="67"/>
      <c r="M172" s="67"/>
      <c r="N172" s="67"/>
      <c r="O172" s="67"/>
      <c r="P172" s="67"/>
    </row>
    <row r="173" spans="1:16">
      <c r="B173" s="67"/>
      <c r="C173" s="67"/>
      <c r="D173" s="67"/>
      <c r="E173" s="67"/>
      <c r="F173" s="67"/>
      <c r="G173" s="67"/>
      <c r="H173" s="99"/>
      <c r="I173" s="100"/>
      <c r="J173" s="101"/>
      <c r="K173" s="101"/>
      <c r="L173" s="67"/>
      <c r="M173" s="67"/>
      <c r="N173" s="67"/>
      <c r="O173" s="67"/>
      <c r="P173" s="67"/>
    </row>
    <row r="174" spans="1:16">
      <c r="B174" s="67"/>
      <c r="C174" s="67"/>
      <c r="D174" s="67"/>
      <c r="E174" s="67"/>
      <c r="F174" s="67"/>
      <c r="G174" s="67"/>
      <c r="H174" s="99"/>
      <c r="I174" s="100"/>
      <c r="J174" s="101"/>
      <c r="K174" s="101"/>
      <c r="L174" s="67"/>
      <c r="M174" s="67"/>
      <c r="N174" s="67"/>
      <c r="O174" s="67"/>
      <c r="P174" s="67"/>
    </row>
    <row r="175" spans="1:16">
      <c r="B175" s="67"/>
      <c r="C175" s="67"/>
      <c r="D175" s="67"/>
      <c r="E175" s="67"/>
      <c r="F175" s="67"/>
      <c r="G175" s="67"/>
      <c r="H175" s="99"/>
      <c r="I175" s="100"/>
      <c r="J175" s="101"/>
      <c r="K175" s="101"/>
      <c r="L175" s="67"/>
      <c r="M175" s="67"/>
      <c r="N175" s="67"/>
      <c r="O175" s="67"/>
      <c r="P175" s="67"/>
    </row>
    <row r="176" spans="1:16">
      <c r="B176" s="67"/>
      <c r="C176" s="67"/>
      <c r="D176" s="67"/>
      <c r="E176" s="67"/>
      <c r="F176" s="67"/>
      <c r="G176" s="67"/>
      <c r="H176" s="99"/>
      <c r="I176" s="100"/>
      <c r="J176" s="101"/>
      <c r="K176" s="101"/>
      <c r="L176" s="67"/>
      <c r="M176" s="67"/>
      <c r="N176" s="67"/>
      <c r="O176" s="67"/>
      <c r="P176" s="67"/>
    </row>
    <row r="177" spans="2:16">
      <c r="B177" s="67"/>
      <c r="C177" s="67"/>
      <c r="D177" s="67"/>
      <c r="E177" s="67"/>
      <c r="F177" s="67"/>
      <c r="G177" s="67"/>
      <c r="H177" s="99"/>
      <c r="I177" s="100"/>
      <c r="J177" s="101"/>
      <c r="K177" s="101"/>
      <c r="L177" s="67"/>
      <c r="M177" s="67"/>
      <c r="N177" s="67"/>
      <c r="O177" s="67"/>
      <c r="P177" s="67"/>
    </row>
    <row r="178" spans="2:16">
      <c r="B178" s="67"/>
      <c r="C178" s="67"/>
      <c r="D178" s="67"/>
      <c r="E178" s="67"/>
      <c r="F178" s="67"/>
      <c r="G178" s="67"/>
      <c r="H178" s="99"/>
      <c r="I178" s="100"/>
      <c r="J178" s="101"/>
      <c r="K178" s="101"/>
      <c r="L178" s="67"/>
      <c r="M178" s="67"/>
      <c r="N178" s="67"/>
      <c r="O178" s="67"/>
      <c r="P178" s="67"/>
    </row>
    <row r="179" spans="2:16">
      <c r="B179" s="67"/>
      <c r="C179" s="67"/>
      <c r="D179" s="67"/>
      <c r="E179" s="67"/>
      <c r="F179" s="67"/>
      <c r="G179" s="67"/>
      <c r="H179" s="99"/>
      <c r="I179" s="100"/>
      <c r="J179" s="101"/>
      <c r="K179" s="101"/>
      <c r="L179" s="67"/>
      <c r="M179" s="67"/>
      <c r="N179" s="67"/>
      <c r="O179" s="67"/>
      <c r="P179" s="67"/>
    </row>
    <row r="180" spans="2:16">
      <c r="B180" s="67"/>
      <c r="C180" s="67"/>
      <c r="D180" s="67"/>
      <c r="E180" s="67"/>
      <c r="F180" s="67"/>
      <c r="G180" s="67"/>
      <c r="H180" s="99"/>
      <c r="I180" s="100"/>
      <c r="J180" s="101"/>
      <c r="K180" s="101"/>
      <c r="L180" s="67"/>
      <c r="M180" s="67"/>
      <c r="N180" s="67"/>
      <c r="O180" s="67"/>
      <c r="P180" s="67"/>
    </row>
    <row r="181" spans="2:16">
      <c r="B181" s="67"/>
      <c r="C181" s="67"/>
      <c r="D181" s="67"/>
      <c r="E181" s="67"/>
      <c r="F181" s="67"/>
      <c r="G181" s="67"/>
      <c r="H181" s="99"/>
      <c r="I181" s="100"/>
      <c r="J181" s="101"/>
      <c r="K181" s="101"/>
      <c r="L181" s="67"/>
      <c r="M181" s="67"/>
      <c r="N181" s="67"/>
      <c r="O181" s="67"/>
      <c r="P181" s="67"/>
    </row>
    <row r="182" spans="2:16">
      <c r="B182" s="67"/>
      <c r="C182" s="67"/>
      <c r="D182" s="67"/>
      <c r="E182" s="67"/>
      <c r="F182" s="67"/>
      <c r="G182" s="67"/>
      <c r="H182" s="99"/>
      <c r="I182" s="100"/>
      <c r="J182" s="101"/>
      <c r="K182" s="101"/>
      <c r="L182" s="67"/>
      <c r="M182" s="67"/>
      <c r="N182" s="67"/>
      <c r="O182" s="67"/>
      <c r="P182" s="67"/>
    </row>
    <row r="183" spans="2:16">
      <c r="B183" s="67"/>
      <c r="C183" s="67"/>
      <c r="D183" s="67"/>
      <c r="E183" s="67"/>
      <c r="F183" s="67"/>
      <c r="G183" s="67"/>
      <c r="H183" s="99"/>
      <c r="I183" s="100"/>
      <c r="J183" s="101"/>
      <c r="K183" s="101"/>
      <c r="L183" s="67"/>
      <c r="M183" s="67"/>
      <c r="N183" s="67"/>
      <c r="O183" s="67"/>
      <c r="P183" s="67"/>
    </row>
    <row r="184" spans="2:16">
      <c r="B184" s="67"/>
      <c r="C184" s="67"/>
      <c r="D184" s="67"/>
      <c r="E184" s="67"/>
      <c r="F184" s="67"/>
      <c r="G184" s="67"/>
      <c r="H184" s="99"/>
      <c r="I184" s="100"/>
      <c r="J184" s="101"/>
      <c r="K184" s="101"/>
      <c r="L184" s="67"/>
      <c r="M184" s="67"/>
      <c r="N184" s="67"/>
      <c r="O184" s="67"/>
      <c r="P184" s="67"/>
    </row>
    <row r="185" spans="2:16">
      <c r="B185" s="67"/>
      <c r="C185" s="67"/>
      <c r="D185" s="67"/>
      <c r="E185" s="67"/>
      <c r="F185" s="67"/>
      <c r="G185" s="67"/>
      <c r="H185" s="99"/>
      <c r="I185" s="100"/>
      <c r="J185" s="101"/>
      <c r="K185" s="101"/>
      <c r="L185" s="67"/>
      <c r="M185" s="67"/>
      <c r="N185" s="67"/>
      <c r="O185" s="67"/>
      <c r="P185" s="67"/>
    </row>
    <row r="186" spans="2:16">
      <c r="B186" s="67"/>
      <c r="C186" s="67"/>
      <c r="D186" s="67"/>
      <c r="E186" s="67"/>
      <c r="F186" s="67"/>
      <c r="G186" s="67"/>
      <c r="H186" s="99"/>
      <c r="I186" s="100"/>
      <c r="J186" s="101"/>
      <c r="K186" s="101"/>
    </row>
    <row r="187" spans="2:16">
      <c r="B187" s="67"/>
      <c r="C187" s="67"/>
      <c r="D187" s="67"/>
      <c r="E187" s="67"/>
      <c r="F187" s="67"/>
      <c r="G187" s="67"/>
      <c r="H187" s="99"/>
      <c r="I187" s="100"/>
      <c r="J187" s="101"/>
      <c r="K187" s="101"/>
    </row>
    <row r="188" spans="2:16">
      <c r="B188" s="67"/>
      <c r="C188" s="67"/>
      <c r="D188" s="67"/>
      <c r="E188" s="67"/>
      <c r="F188" s="67"/>
      <c r="G188" s="67"/>
      <c r="H188" s="99"/>
      <c r="I188" s="100"/>
      <c r="J188" s="101"/>
      <c r="K188" s="101"/>
    </row>
  </sheetData>
  <mergeCells count="103">
    <mergeCell ref="C154:E154"/>
    <mergeCell ref="C155:E155"/>
    <mergeCell ref="C156:E156"/>
    <mergeCell ref="C157:E157"/>
    <mergeCell ref="G158:I158"/>
    <mergeCell ref="C159:I159"/>
    <mergeCell ref="F161:I161"/>
    <mergeCell ref="J161:K161"/>
    <mergeCell ref="B166:K169"/>
    <mergeCell ref="B142:C142"/>
    <mergeCell ref="J142:J143"/>
    <mergeCell ref="K142:K143"/>
    <mergeCell ref="G149:I149"/>
    <mergeCell ref="B151:E151"/>
    <mergeCell ref="J151:J152"/>
    <mergeCell ref="K151:K152"/>
    <mergeCell ref="C152:E152"/>
    <mergeCell ref="C153:E153"/>
    <mergeCell ref="B128:I128"/>
    <mergeCell ref="B129:E129"/>
    <mergeCell ref="B130:E130"/>
    <mergeCell ref="B131:E131"/>
    <mergeCell ref="G132:I132"/>
    <mergeCell ref="B134:C134"/>
    <mergeCell ref="J134:J135"/>
    <mergeCell ref="K134:K135"/>
    <mergeCell ref="G141:I141"/>
    <mergeCell ref="B122:D122"/>
    <mergeCell ref="E122:F122"/>
    <mergeCell ref="B123:D123"/>
    <mergeCell ref="E123:F123"/>
    <mergeCell ref="B124:D124"/>
    <mergeCell ref="E124:F124"/>
    <mergeCell ref="G125:I125"/>
    <mergeCell ref="G126:I126"/>
    <mergeCell ref="B127:K127"/>
    <mergeCell ref="B117:D117"/>
    <mergeCell ref="E117:F117"/>
    <mergeCell ref="B118:D118"/>
    <mergeCell ref="E118:F118"/>
    <mergeCell ref="B119:D119"/>
    <mergeCell ref="E119:F119"/>
    <mergeCell ref="B120:D120"/>
    <mergeCell ref="E120:F120"/>
    <mergeCell ref="B121:D121"/>
    <mergeCell ref="E121:F121"/>
    <mergeCell ref="B112:D112"/>
    <mergeCell ref="E112:F112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B107:D107"/>
    <mergeCell ref="E107:F107"/>
    <mergeCell ref="B108:D108"/>
    <mergeCell ref="E108:F108"/>
    <mergeCell ref="B109:D109"/>
    <mergeCell ref="E109:F109"/>
    <mergeCell ref="B110:D110"/>
    <mergeCell ref="E110:F110"/>
    <mergeCell ref="B111:D111"/>
    <mergeCell ref="E111:F111"/>
    <mergeCell ref="G97:I97"/>
    <mergeCell ref="C100:I100"/>
    <mergeCell ref="B102:K102"/>
    <mergeCell ref="B103:K103"/>
    <mergeCell ref="B104:K104"/>
    <mergeCell ref="B105:D105"/>
    <mergeCell ref="E105:F105"/>
    <mergeCell ref="K105:K106"/>
    <mergeCell ref="B106:D106"/>
    <mergeCell ref="E106:F106"/>
    <mergeCell ref="G63:I63"/>
    <mergeCell ref="G64:I64"/>
    <mergeCell ref="B67:K67"/>
    <mergeCell ref="A81:G81"/>
    <mergeCell ref="G82:I82"/>
    <mergeCell ref="G83:I83"/>
    <mergeCell ref="B86:K86"/>
    <mergeCell ref="A95:G95"/>
    <mergeCell ref="G96:I96"/>
    <mergeCell ref="A33:G33"/>
    <mergeCell ref="G34:I34"/>
    <mergeCell ref="G35:I35"/>
    <mergeCell ref="B38:K38"/>
    <mergeCell ref="A47:G47"/>
    <mergeCell ref="G48:I48"/>
    <mergeCell ref="G49:I49"/>
    <mergeCell ref="B52:K52"/>
    <mergeCell ref="A62:G62"/>
    <mergeCell ref="C2:F2"/>
    <mergeCell ref="H2:I2"/>
    <mergeCell ref="F4:G4"/>
    <mergeCell ref="D5:E5"/>
    <mergeCell ref="F5:G5"/>
    <mergeCell ref="D6:E6"/>
    <mergeCell ref="F6:G6"/>
    <mergeCell ref="B9:K9"/>
    <mergeCell ref="B10:K10"/>
  </mergeCells>
  <dataValidations count="8">
    <dataValidation showInputMessage="1" showErrorMessage="1" sqref="G106:G124">
      <formula1>0</formula1>
      <formula2>0</formula2>
    </dataValidation>
    <dataValidation type="list" showInputMessage="1" showErrorMessage="1" sqref="C136:C140 C144:C148">
      <formula1>$N$143:$N$148</formula1>
      <formula2>0</formula2>
    </dataValidation>
    <dataValidation type="list" allowBlank="1" showInputMessage="1" showErrorMessage="1" sqref="B130:E131">
      <formula1>#REF!</formula1>
      <formula2>0</formula2>
    </dataValidation>
    <dataValidation type="list" allowBlank="1" showInputMessage="1" showErrorMessage="1" sqref="C129:E129">
      <formula1>$M$123:$M$132</formula1>
      <formula2>0</formula2>
    </dataValidation>
    <dataValidation type="list" showInputMessage="1" showErrorMessage="1" sqref="C153:E157">
      <formula1>$N$152:$N$156</formula1>
      <formula2>0</formula2>
    </dataValidation>
    <dataValidation type="list" allowBlank="1" showInputMessage="1" showErrorMessage="1" sqref="D2:F2">
      <formula1>$M$1:$M$15</formula1>
      <formula2>0</formula2>
    </dataValidation>
    <dataValidation type="list" allowBlank="1" showInputMessage="1" showErrorMessage="1" sqref="B129">
      <formula1>$M$123:$M$132</formula1>
      <formula2>0</formula2>
    </dataValidation>
    <dataValidation type="list" allowBlank="1" showInputMessage="1" showErrorMessage="1" sqref="C2">
      <formula1>$M$1:$M$19</formula1>
      <formula2>0</formula2>
    </dataValidation>
  </dataValidations>
  <printOptions horizontalCentered="1"/>
  <pageMargins left="0" right="0" top="0.98425196850393704" bottom="0.39370078740157483" header="0" footer="0"/>
  <pageSetup paperSize="9" orientation="portrait" horizontalDpi="300" verticalDpi="300" r:id="rId1"/>
  <headerFooter>
    <oddHeader>&amp;L&amp;"Calibri,Normal"&amp;12Ajuntament d'Alzira&amp;R&amp;"Calibri,Normal"&amp;11AUTOBAREMACIÓ DE MÈRITS</oddHeader>
  </headerFooter>
  <rowBreaks count="2" manualBreakCount="2">
    <brk id="37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anas</cp:lastModifiedBy>
  <cp:revision>22</cp:revision>
  <cp:lastPrinted>2023-07-04T12:07:19Z</cp:lastPrinted>
  <dcterms:created xsi:type="dcterms:W3CDTF">2022-05-17T11:20:39Z</dcterms:created>
  <dcterms:modified xsi:type="dcterms:W3CDTF">2023-12-22T11:50:45Z</dcterms:modified>
  <dc:language>es-ES</dc:language>
</cp:coreProperties>
</file>