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3-PROVISION PUESTOS\2023-3136 PROVISIO temporal o definitiva diversos\"/>
    </mc:Choice>
  </mc:AlternateContent>
  <bookViews>
    <workbookView xWindow="0" yWindow="0" windowWidth="28800" windowHeight="11730"/>
  </bookViews>
  <sheets>
    <sheet name="AUTOBAREMACIÓ" sheetId="1" r:id="rId1"/>
  </sheets>
  <definedNames>
    <definedName name="_xlnm._FilterDatabase" localSheetId="0" hidden="1">AUTOBAREMACIÓ!$A$127:$C$129</definedName>
    <definedName name="_xlnm.Print_Area" localSheetId="0">AUTOBAREMACIÓ!$A$1:$K$148</definedName>
  </definedNames>
  <calcPr calcId="162913"/>
</workbook>
</file>

<file path=xl/calcChain.xml><?xml version="1.0" encoding="utf-8"?>
<calcChain xmlns="http://schemas.openxmlformats.org/spreadsheetml/2006/main">
  <c r="J60" i="1" l="1"/>
  <c r="J104" i="1" l="1"/>
  <c r="J59" i="1"/>
  <c r="J58" i="1"/>
  <c r="J57" i="1"/>
  <c r="J56" i="1"/>
  <c r="J55" i="1"/>
  <c r="H32" i="1" l="1"/>
  <c r="H33" i="1"/>
  <c r="H34" i="1"/>
  <c r="H35" i="1"/>
  <c r="H36" i="1"/>
  <c r="H44" i="1" s="1"/>
  <c r="I44" i="1" s="1"/>
  <c r="H37" i="1"/>
  <c r="H38" i="1"/>
  <c r="H39" i="1"/>
  <c r="H40" i="1"/>
  <c r="H41" i="1"/>
  <c r="H42" i="1"/>
  <c r="H43" i="1"/>
  <c r="J130" i="1"/>
  <c r="J131" i="1"/>
  <c r="J132" i="1"/>
  <c r="J133" i="1"/>
  <c r="J129" i="1"/>
  <c r="J125" i="1"/>
  <c r="J108" i="1"/>
  <c r="J109" i="1"/>
  <c r="J110" i="1"/>
  <c r="J111" i="1"/>
  <c r="J112" i="1"/>
  <c r="J113" i="1"/>
  <c r="J107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85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63" i="1"/>
  <c r="J121" i="1"/>
  <c r="J120" i="1"/>
  <c r="J119" i="1"/>
  <c r="H23" i="1"/>
  <c r="H22" i="1"/>
  <c r="H21" i="1"/>
  <c r="H20" i="1"/>
  <c r="H19" i="1"/>
  <c r="H18" i="1"/>
  <c r="H17" i="1"/>
  <c r="H16" i="1"/>
  <c r="H15" i="1"/>
  <c r="H14" i="1"/>
  <c r="H13" i="1"/>
  <c r="J44" i="1" l="1"/>
  <c r="J45" i="1" s="1"/>
  <c r="J114" i="1"/>
  <c r="J134" i="1"/>
  <c r="J82" i="1"/>
  <c r="H24" i="1"/>
  <c r="I24" i="1" s="1"/>
  <c r="J24" i="1" s="1"/>
  <c r="J25" i="1" s="1"/>
  <c r="J122" i="1"/>
  <c r="J115" i="1" l="1"/>
  <c r="J136" i="1" s="1"/>
  <c r="J49" i="1"/>
</calcChain>
</file>

<file path=xl/sharedStrings.xml><?xml version="1.0" encoding="utf-8"?>
<sst xmlns="http://schemas.openxmlformats.org/spreadsheetml/2006/main" count="138" uniqueCount="91">
  <si>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</si>
  <si>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</si>
  <si>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</si>
  <si>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</si>
  <si>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</si>
  <si>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</si>
  <si>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</si>
  <si>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</si>
  <si>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</si>
  <si>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</si>
  <si>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</si>
  <si>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</si>
  <si>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</si>
  <si>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</si>
  <si>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</si>
  <si>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</si>
  <si>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</si>
  <si>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</si>
  <si>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</si>
  <si>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</si>
  <si>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</si>
  <si>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(2)</t>
    </r>
    <r>
      <rPr>
        <i/>
        <sz val="10"/>
        <rFont val="Calibri"/>
        <family val="2"/>
      </rPr>
      <t>Contrato laboral-nombramiento interino-autónomo/a</t>
    </r>
  </si>
  <si>
    <r>
      <t>(3)</t>
    </r>
    <r>
      <rPr>
        <i/>
        <sz val="10"/>
        <rFont val="Calibri"/>
        <family val="2"/>
      </rPr>
      <t>Indique el percentatge de la jornada que figure en la vida laboral. En caso de jornada completa, s'indicarà "100"</t>
    </r>
  </si>
  <si>
    <r>
      <t>(2)</t>
    </r>
    <r>
      <rPr>
        <i/>
        <sz val="10"/>
        <rFont val="Calibri"/>
        <family val="2"/>
      </rPr>
      <t>Contracte laboral-nomenament interí-autònom/a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</si>
  <si>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</si>
  <si>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</si>
  <si>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</si>
  <si>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</si>
  <si>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</si>
  <si>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</si>
  <si>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</si>
  <si>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</si>
  <si>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</si>
  <si>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</si>
  <si>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100h o més</t>
  </si>
  <si>
    <t>TOTAL</t>
  </si>
  <si>
    <t>TOTAL FORMACIÓ</t>
  </si>
  <si>
    <t xml:space="preserve">TITULACIÓ SUPERIOR A LA PLAÇA A EXERCIR I RELACIONADA AMB L'ITINERARI PROFESSIONAL </t>
  </si>
  <si>
    <t>Graduat</t>
  </si>
  <si>
    <t>Grau superior de FP</t>
  </si>
  <si>
    <t>TOTAL TITULACIÓ COMPLEM.</t>
  </si>
  <si>
    <t>Master oficial</t>
  </si>
  <si>
    <t>ALTRES TITULACIONS (màx. 2,00 p.)</t>
  </si>
  <si>
    <t>Titulació</t>
  </si>
  <si>
    <t>Nom</t>
  </si>
  <si>
    <t>TOTAL TITULACIONS</t>
  </si>
  <si>
    <t>CERTIFICAT</t>
  </si>
  <si>
    <t>TOTAL VALENCIÀ</t>
  </si>
  <si>
    <t>Nivell Elemental/B1</t>
  </si>
  <si>
    <t>Nivell Mitjà/C1</t>
  </si>
  <si>
    <t>Nivell Superior/C2</t>
  </si>
  <si>
    <t>A2</t>
  </si>
  <si>
    <t>B1</t>
  </si>
  <si>
    <t>B2</t>
  </si>
  <si>
    <t>C1</t>
  </si>
  <si>
    <t>C2</t>
  </si>
  <si>
    <t>Nivell C1</t>
  </si>
  <si>
    <t>Nivell C2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</si>
  <si>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</si>
  <si>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</si>
  <si>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</si>
  <si>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</si>
  <si>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</si>
  <si>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</si>
  <si>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Sumatori</t>
  </si>
  <si>
    <r>
      <t xml:space="preserve">TITULACIÓ ACADÈMICA </t>
    </r>
    <r>
      <rPr>
        <b/>
        <i/>
        <sz val="11"/>
        <rFont val="Calibri"/>
        <family val="2"/>
      </rPr>
      <t xml:space="preserve">diferent a la exigida </t>
    </r>
    <r>
      <rPr>
        <b/>
        <sz val="11"/>
        <rFont val="Calibri"/>
        <family val="2"/>
      </rPr>
      <t xml:space="preserve"> (màx. 2 p.)</t>
    </r>
  </si>
  <si>
    <t>Doctorat</t>
  </si>
  <si>
    <t>FORMACIÓ (màx. 3,00 punts)</t>
  </si>
  <si>
    <t>CURSOS ASSISTÈNCIA (màx. 3 p.)</t>
  </si>
  <si>
    <t>CURSOS com a PONENT (màx. 3 p.)</t>
  </si>
  <si>
    <t>100h a 199h</t>
  </si>
  <si>
    <t>200h o més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</si>
  <si>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</si>
  <si>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</si>
  <si>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</si>
  <si>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</si>
  <si>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</si>
  <si>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</si>
  <si>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</si>
  <si>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</si>
  <si>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</si>
  <si>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</si>
  <si>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CONEIXEMENTS IDIOMES COMUNIT. (màx. 1 p)</t>
  </si>
  <si>
    <t>CONEIXEMENTS DE VALENCIÀ (màx. 1 p.)</t>
  </si>
  <si>
    <t>EXPERIÈNCIA LABORAL (màx. 8,00 punts)</t>
  </si>
  <si>
    <t>3136/2023</t>
  </si>
  <si>
    <t>Grau universitari o diplomatura</t>
  </si>
  <si>
    <t>CURSOS ACREDITANT L'APROFITAMENT (màx. 3,75 p.)</t>
  </si>
  <si>
    <t>OCUPACIÓ DEFINITIVA  Gestor administratiu 20303 - Tresoreria / Recaptació</t>
  </si>
  <si>
    <t>En el mateix lloc i subgrup C1 objecte de convocatòria (0,12/mes)</t>
  </si>
  <si>
    <t>En el mateix lloc i subgrup C2 objecte de convocatòria (0,09/mes)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</si>
</sst>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\-mm\-yy;@"/>
  </numFmts>
  <fonts count="27" x14ac:knownFonts="1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vertAlign val="superscript"/>
      <sz val="12"/>
      <name val="Calibri"/>
      <family val="2"/>
    </font>
    <font>
      <vertAlign val="superscript"/>
      <sz val="14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22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/>
    </xf>
    <xf numFmtId="1" fontId="7" fillId="0" borderId="22" xfId="0" applyNumberFormat="1" applyFont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  <protection locked="0"/>
    </xf>
    <xf numFmtId="10" fontId="3" fillId="0" borderId="25" xfId="1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7" xfId="0" applyNumberFormat="1" applyFont="1" applyBorder="1" applyAlignment="1" applyProtection="1">
      <alignment vertical="center"/>
    </xf>
    <xf numFmtId="1" fontId="4" fillId="0" borderId="28" xfId="0" applyNumberFormat="1" applyFont="1" applyBorder="1" applyAlignment="1" applyProtection="1">
      <alignment horizontal="center" vertical="center"/>
    </xf>
    <xf numFmtId="2" fontId="4" fillId="0" borderId="29" xfId="0" applyNumberFormat="1" applyFont="1" applyBorder="1" applyAlignment="1" applyProtection="1">
      <alignment horizontal="right" vertical="center"/>
    </xf>
    <xf numFmtId="2" fontId="4" fillId="2" borderId="30" xfId="0" applyNumberFormat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7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right" vertical="center"/>
    </xf>
    <xf numFmtId="2" fontId="4" fillId="2" borderId="2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5" xfId="0" applyNumberFormat="1" applyFont="1" applyFill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horizontal="right" vertical="center"/>
    </xf>
    <xf numFmtId="2" fontId="4" fillId="2" borderId="33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5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30" xfId="0" applyNumberFormat="1" applyFont="1" applyFill="1" applyBorder="1" applyAlignment="1" applyProtection="1">
      <alignment vertical="center"/>
    </xf>
    <xf numFmtId="0" fontId="14" fillId="0" borderId="3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horizontal="left" vertical="center"/>
    </xf>
    <xf numFmtId="2" fontId="10" fillId="0" borderId="37" xfId="0" applyNumberFormat="1" applyFont="1" applyBorder="1" applyAlignment="1" applyProtection="1">
      <alignment horizontal="right" vertical="center"/>
    </xf>
    <xf numFmtId="2" fontId="10" fillId="0" borderId="38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64" fontId="3" fillId="0" borderId="27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right" vertical="center"/>
    </xf>
    <xf numFmtId="2" fontId="10" fillId="2" borderId="3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14" fillId="0" borderId="3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26" xfId="0" applyNumberFormat="1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20" fillId="0" borderId="27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4" fillId="0" borderId="29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2" fillId="2" borderId="32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2" fontId="10" fillId="0" borderId="42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vertical="center"/>
    </xf>
    <xf numFmtId="2" fontId="10" fillId="0" borderId="2" xfId="0" applyNumberFormat="1" applyFont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22" fillId="0" borderId="32" xfId="0" applyFont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vertical="center"/>
    </xf>
    <xf numFmtId="2" fontId="10" fillId="0" borderId="43" xfId="0" applyNumberFormat="1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1" fontId="3" fillId="0" borderId="37" xfId="0" applyNumberFormat="1" applyFont="1" applyBorder="1" applyAlignment="1" applyProtection="1">
      <alignment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justify" vertical="center"/>
    </xf>
    <xf numFmtId="0" fontId="26" fillId="0" borderId="0" xfId="0" applyFont="1" applyAlignment="1" applyProtection="1">
      <alignment horizontal="justify" vertical="center"/>
    </xf>
    <xf numFmtId="0" fontId="9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4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30" xfId="0" applyFont="1" applyBorder="1" applyAlignment="1" applyProtection="1">
      <alignment horizontal="justify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9" fillId="4" borderId="39" xfId="0" applyFont="1" applyFill="1" applyBorder="1" applyAlignment="1" applyProtection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7" fillId="0" borderId="5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2" fontId="24" fillId="0" borderId="2" xfId="0" applyNumberFormat="1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8" fillId="6" borderId="41" xfId="0" applyFont="1" applyFill="1" applyBorder="1" applyAlignment="1" applyProtection="1">
      <alignment horizontal="left" vertical="center"/>
    </xf>
    <xf numFmtId="0" fontId="8" fillId="6" borderId="32" xfId="0" applyFont="1" applyFill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left" vertical="center"/>
    </xf>
    <xf numFmtId="0" fontId="9" fillId="4" borderId="32" xfId="0" applyFont="1" applyFill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8" fillId="6" borderId="2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31" xfId="0" applyFont="1" applyFill="1" applyBorder="1" applyAlignment="1" applyProtection="1">
      <alignment horizontal="center" vertical="center" wrapText="1"/>
    </xf>
    <xf numFmtId="0" fontId="18" fillId="7" borderId="32" xfId="0" applyFont="1" applyFill="1" applyBorder="1" applyAlignment="1" applyProtection="1">
      <alignment horizontal="center" vertical="center" wrapText="1"/>
    </xf>
    <xf numFmtId="0" fontId="21" fillId="5" borderId="10" xfId="0" applyFont="1" applyFill="1" applyBorder="1" applyAlignment="1" applyProtection="1">
      <alignment horizontal="center" vertical="center" wrapText="1"/>
    </xf>
    <xf numFmtId="0" fontId="21" fillId="5" borderId="3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</cellXfs>
  <cellStyles count="4">
    <cellStyle name="Euro" xfId="2"/>
    <cellStyle name="Normal" xfId="0" builtinId="0"/>
    <cellStyle name="Normal 3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64"/>
  <sheetViews>
    <sheetView showGridLines="0" tabSelected="1" zoomScale="110" zoomScaleNormal="110" workbookViewId="0">
      <selection activeCell="B6" sqref="B6"/>
    </sheetView>
  </sheetViews>
  <sheetFormatPr baseColWidth="10" defaultRowHeight="12.75" x14ac:dyDescent="0.2"/>
  <cols>
    <col min="1" max="1" width="3.7109375" style="1" customWidth="1"/>
    <col min="2" max="2" width="23.85546875" style="2" customWidth="1"/>
    <col min="3" max="3" width="20.140625" style="2" customWidth="1"/>
    <col min="4" max="4" width="14.28515625" style="2" customWidth="1"/>
    <col min="5" max="5" width="7.7109375" style="2" bestFit="1" customWidth="1"/>
    <col min="6" max="6" width="9.140625" style="2" customWidth="1"/>
    <col min="7" max="7" width="8.85546875" style="2" customWidth="1"/>
    <col min="8" max="8" width="7.85546875" style="3" customWidth="1"/>
    <col min="9" max="9" width="6.28515625" style="4" customWidth="1"/>
    <col min="10" max="10" width="9.140625" style="5" customWidth="1"/>
    <col min="11" max="11" width="3.42578125" style="5" customWidth="1"/>
    <col min="12" max="12" width="15.42578125" style="2" bestFit="1" customWidth="1"/>
    <col min="13" max="13" width="17.28515625" style="2" bestFit="1" customWidth="1"/>
    <col min="14" max="14" width="32" style="2" customWidth="1"/>
    <col min="15" max="15" width="11.42578125" style="2"/>
    <col min="16" max="16384" width="11.42578125" style="1"/>
  </cols>
  <sheetData>
    <row r="1" spans="1:15" ht="7.5" customHeight="1" thickBot="1" x14ac:dyDescent="0.25"/>
    <row r="2" spans="1:15" ht="43.5" customHeight="1" thickBot="1" x14ac:dyDescent="0.25">
      <c r="B2" s="7" t="s">
        <v>0</v>
      </c>
      <c r="C2" s="215" t="s">
        <v>88</v>
      </c>
      <c r="D2" s="216"/>
      <c r="E2" s="216"/>
      <c r="F2" s="217"/>
      <c r="G2" s="8" t="s">
        <v>1</v>
      </c>
      <c r="H2" s="149" t="s">
        <v>85</v>
      </c>
      <c r="I2" s="218"/>
    </row>
    <row r="3" spans="1:15" ht="2.25" customHeight="1" thickBot="1" x14ac:dyDescent="0.25"/>
    <row r="4" spans="1:15" x14ac:dyDescent="0.2">
      <c r="B4" s="9" t="s">
        <v>2</v>
      </c>
      <c r="C4" s="10"/>
      <c r="D4" s="10"/>
      <c r="E4" s="11"/>
      <c r="F4" s="11"/>
    </row>
    <row r="5" spans="1:15" x14ac:dyDescent="0.2">
      <c r="B5" s="12" t="s">
        <v>3</v>
      </c>
      <c r="C5" s="13" t="s">
        <v>4</v>
      </c>
      <c r="D5" s="219" t="s">
        <v>5</v>
      </c>
      <c r="E5" s="220"/>
      <c r="F5" s="14" t="s">
        <v>6</v>
      </c>
    </row>
    <row r="6" spans="1:15" ht="15" customHeight="1" thickBot="1" x14ac:dyDescent="0.25">
      <c r="B6" s="15"/>
      <c r="C6" s="16"/>
      <c r="D6" s="221"/>
      <c r="E6" s="222"/>
      <c r="F6" s="17"/>
    </row>
    <row r="7" spans="1:15" ht="6" customHeight="1" thickBot="1" x14ac:dyDescent="0.25"/>
    <row r="8" spans="1:15" ht="13.5" thickBot="1" x14ac:dyDescent="0.25">
      <c r="B8" s="18" t="s">
        <v>7</v>
      </c>
      <c r="C8" s="10"/>
      <c r="D8" s="10"/>
      <c r="E8" s="10"/>
      <c r="F8" s="11"/>
    </row>
    <row r="9" spans="1:15" s="6" customFormat="1" ht="15" x14ac:dyDescent="0.2">
      <c r="A9" s="1"/>
      <c r="B9" s="160" t="s">
        <v>84</v>
      </c>
      <c r="C9" s="161"/>
      <c r="D9" s="161"/>
      <c r="E9" s="161"/>
      <c r="F9" s="161"/>
      <c r="G9" s="161"/>
      <c r="H9" s="161"/>
      <c r="I9" s="161"/>
      <c r="J9" s="161"/>
      <c r="K9" s="162"/>
      <c r="L9" s="2"/>
      <c r="M9" s="2"/>
      <c r="N9" s="2"/>
      <c r="O9" s="2"/>
    </row>
    <row r="10" spans="1:15" ht="21.75" customHeight="1" thickBot="1" x14ac:dyDescent="0.25">
      <c r="B10" s="197" t="s">
        <v>89</v>
      </c>
      <c r="C10" s="198"/>
      <c r="D10" s="198"/>
      <c r="E10" s="198"/>
      <c r="F10" s="198"/>
      <c r="G10" s="198"/>
      <c r="H10" s="198"/>
      <c r="I10" s="199"/>
      <c r="J10" s="199"/>
      <c r="K10" s="200"/>
    </row>
    <row r="11" spans="1:15" ht="24.75" customHeight="1" thickBot="1" x14ac:dyDescent="0.25">
      <c r="A11" s="19" t="s">
        <v>8</v>
      </c>
      <c r="B11" s="143" t="s">
        <v>9</v>
      </c>
      <c r="C11" s="20" t="s">
        <v>10</v>
      </c>
      <c r="D11" s="20" t="s">
        <v>11</v>
      </c>
      <c r="E11" s="21" t="s">
        <v>12</v>
      </c>
      <c r="F11" s="20" t="s">
        <v>13</v>
      </c>
      <c r="G11" s="20" t="s">
        <v>14</v>
      </c>
      <c r="H11" s="22" t="s">
        <v>15</v>
      </c>
      <c r="I11" s="23" t="s">
        <v>16</v>
      </c>
      <c r="J11" s="24" t="s">
        <v>17</v>
      </c>
      <c r="K11" s="25" t="s">
        <v>18</v>
      </c>
      <c r="L11" s="144"/>
    </row>
    <row r="12" spans="1:15" ht="15" customHeight="1" x14ac:dyDescent="0.2">
      <c r="A12" s="26"/>
      <c r="B12" s="36"/>
      <c r="C12" s="27"/>
      <c r="D12" s="27"/>
      <c r="E12" s="28"/>
      <c r="F12" s="29"/>
      <c r="G12" s="30"/>
      <c r="H12" s="31"/>
      <c r="I12" s="32"/>
      <c r="J12" s="33"/>
      <c r="K12" s="34"/>
      <c r="L12" s="144"/>
    </row>
    <row r="13" spans="1:15" ht="15" customHeight="1" x14ac:dyDescent="0.2">
      <c r="A13" s="35"/>
      <c r="B13" s="36"/>
      <c r="C13" s="36"/>
      <c r="D13" s="36"/>
      <c r="E13" s="37"/>
      <c r="F13" s="38"/>
      <c r="G13" s="39"/>
      <c r="H13" s="31">
        <f t="shared" ref="H13:H23" si="0">((((G13-F13+1)))*E13)</f>
        <v>0</v>
      </c>
      <c r="I13" s="40"/>
      <c r="J13" s="41"/>
      <c r="K13" s="34"/>
      <c r="L13" s="144"/>
    </row>
    <row r="14" spans="1:15" ht="15" customHeight="1" x14ac:dyDescent="0.2">
      <c r="A14" s="35"/>
      <c r="B14" s="36"/>
      <c r="C14" s="36"/>
      <c r="D14" s="36"/>
      <c r="E14" s="37"/>
      <c r="F14" s="38"/>
      <c r="G14" s="39"/>
      <c r="H14" s="31">
        <f t="shared" si="0"/>
        <v>0</v>
      </c>
      <c r="I14" s="40"/>
      <c r="J14" s="41"/>
      <c r="K14" s="34"/>
      <c r="L14" s="144"/>
    </row>
    <row r="15" spans="1:15" ht="15" customHeight="1" x14ac:dyDescent="0.2">
      <c r="A15" s="35"/>
      <c r="B15" s="36"/>
      <c r="C15" s="36"/>
      <c r="D15" s="36"/>
      <c r="E15" s="37"/>
      <c r="F15" s="38"/>
      <c r="G15" s="39"/>
      <c r="H15" s="31">
        <f t="shared" si="0"/>
        <v>0</v>
      </c>
      <c r="I15" s="40"/>
      <c r="J15" s="41"/>
      <c r="K15" s="34"/>
      <c r="L15" s="144"/>
    </row>
    <row r="16" spans="1:15" ht="15" customHeight="1" x14ac:dyDescent="0.2">
      <c r="A16" s="35"/>
      <c r="B16" s="36"/>
      <c r="C16" s="36"/>
      <c r="D16" s="36"/>
      <c r="E16" s="37"/>
      <c r="F16" s="38"/>
      <c r="G16" s="39"/>
      <c r="H16" s="31">
        <f t="shared" si="0"/>
        <v>0</v>
      </c>
      <c r="I16" s="40"/>
      <c r="J16" s="41"/>
      <c r="K16" s="34"/>
      <c r="L16" s="144"/>
    </row>
    <row r="17" spans="1:17" ht="15" customHeight="1" x14ac:dyDescent="0.2">
      <c r="A17" s="35"/>
      <c r="B17" s="36"/>
      <c r="C17" s="36"/>
      <c r="D17" s="36"/>
      <c r="E17" s="37"/>
      <c r="F17" s="38"/>
      <c r="G17" s="39"/>
      <c r="H17" s="31">
        <f t="shared" si="0"/>
        <v>0</v>
      </c>
      <c r="I17" s="40"/>
      <c r="J17" s="41"/>
      <c r="K17" s="34"/>
      <c r="L17" s="144"/>
    </row>
    <row r="18" spans="1:17" ht="15" customHeight="1" x14ac:dyDescent="0.2">
      <c r="A18" s="35"/>
      <c r="B18" s="36"/>
      <c r="C18" s="36"/>
      <c r="D18" s="36"/>
      <c r="E18" s="37"/>
      <c r="F18" s="38"/>
      <c r="G18" s="39"/>
      <c r="H18" s="31">
        <f t="shared" si="0"/>
        <v>0</v>
      </c>
      <c r="I18" s="40"/>
      <c r="J18" s="41"/>
      <c r="K18" s="34"/>
    </row>
    <row r="19" spans="1:17" ht="15" customHeight="1" x14ac:dyDescent="0.2">
      <c r="A19" s="35"/>
      <c r="B19" s="36"/>
      <c r="C19" s="36"/>
      <c r="D19" s="36"/>
      <c r="E19" s="37"/>
      <c r="F19" s="38"/>
      <c r="G19" s="39"/>
      <c r="H19" s="31">
        <f t="shared" si="0"/>
        <v>0</v>
      </c>
      <c r="I19" s="40"/>
      <c r="J19" s="41"/>
      <c r="K19" s="34"/>
    </row>
    <row r="20" spans="1:17" ht="15" customHeight="1" x14ac:dyDescent="0.2">
      <c r="A20" s="35"/>
      <c r="B20" s="36"/>
      <c r="C20" s="36"/>
      <c r="D20" s="36"/>
      <c r="E20" s="37"/>
      <c r="F20" s="38"/>
      <c r="G20" s="39"/>
      <c r="H20" s="31">
        <f t="shared" si="0"/>
        <v>0</v>
      </c>
      <c r="I20" s="40"/>
      <c r="J20" s="41"/>
      <c r="K20" s="34"/>
    </row>
    <row r="21" spans="1:17" ht="15" customHeight="1" x14ac:dyDescent="0.2">
      <c r="A21" s="35"/>
      <c r="B21" s="36"/>
      <c r="C21" s="36"/>
      <c r="D21" s="36"/>
      <c r="E21" s="37"/>
      <c r="F21" s="38"/>
      <c r="G21" s="39"/>
      <c r="H21" s="31">
        <f t="shared" si="0"/>
        <v>0</v>
      </c>
      <c r="I21" s="40"/>
      <c r="J21" s="41"/>
      <c r="K21" s="34"/>
    </row>
    <row r="22" spans="1:17" ht="15" customHeight="1" x14ac:dyDescent="0.2">
      <c r="A22" s="35"/>
      <c r="B22" s="36"/>
      <c r="C22" s="36"/>
      <c r="D22" s="36"/>
      <c r="E22" s="37"/>
      <c r="F22" s="38"/>
      <c r="G22" s="39"/>
      <c r="H22" s="31">
        <f t="shared" si="0"/>
        <v>0</v>
      </c>
      <c r="I22" s="40"/>
      <c r="J22" s="41"/>
      <c r="K22" s="34"/>
    </row>
    <row r="23" spans="1:17" ht="15" customHeight="1" x14ac:dyDescent="0.2">
      <c r="A23" s="35"/>
      <c r="B23" s="36"/>
      <c r="C23" s="36"/>
      <c r="D23" s="36"/>
      <c r="E23" s="37"/>
      <c r="F23" s="38"/>
      <c r="G23" s="39"/>
      <c r="H23" s="31">
        <f t="shared" si="0"/>
        <v>0</v>
      </c>
      <c r="I23" s="42"/>
      <c r="J23" s="43"/>
      <c r="K23" s="44"/>
    </row>
    <row r="24" spans="1:17" ht="15" customHeight="1" thickBot="1" x14ac:dyDescent="0.25">
      <c r="A24" s="223" t="s">
        <v>19</v>
      </c>
      <c r="B24" s="223"/>
      <c r="C24" s="223"/>
      <c r="D24" s="223"/>
      <c r="E24" s="223"/>
      <c r="F24" s="223"/>
      <c r="G24" s="224"/>
      <c r="H24" s="45">
        <f>SUM(H12:H23)</f>
        <v>0</v>
      </c>
      <c r="I24" s="46" t="str">
        <f>IF(H24&gt;=30,H24/30,"0")</f>
        <v>0</v>
      </c>
      <c r="J24" s="47">
        <f>IF(I24&lt;1,"0",(ROUNDDOWN(I24,0))*0.12)</f>
        <v>0</v>
      </c>
      <c r="K24" s="48"/>
    </row>
    <row r="25" spans="1:17" s="6" customFormat="1" ht="15" customHeight="1" thickBot="1" x14ac:dyDescent="0.25">
      <c r="A25" s="49"/>
      <c r="B25" s="49"/>
      <c r="C25" s="49"/>
      <c r="D25" s="49"/>
      <c r="E25" s="49"/>
      <c r="F25" s="49"/>
      <c r="G25" s="185" t="s">
        <v>64</v>
      </c>
      <c r="H25" s="186"/>
      <c r="I25" s="187"/>
      <c r="J25" s="50">
        <f>IF(SUM(J11:J24)&gt;8,"8,00",SUM(J11:J24))</f>
        <v>0</v>
      </c>
      <c r="K25" s="51"/>
      <c r="L25" s="2"/>
      <c r="M25" s="2"/>
      <c r="N25" s="2"/>
      <c r="O25" s="2"/>
      <c r="P25" s="1"/>
      <c r="Q25" s="1"/>
    </row>
    <row r="26" spans="1:17" s="6" customFormat="1" ht="13.5" customHeight="1" x14ac:dyDescent="0.2">
      <c r="A26" s="1"/>
      <c r="B26" s="52" t="s">
        <v>20</v>
      </c>
      <c r="C26" s="53"/>
      <c r="D26" s="53"/>
      <c r="E26" s="53"/>
      <c r="F26" s="53"/>
      <c r="G26" s="203"/>
      <c r="H26" s="203"/>
      <c r="I26" s="203"/>
      <c r="J26" s="54"/>
      <c r="K26" s="55"/>
      <c r="L26" s="2"/>
      <c r="M26" s="2"/>
      <c r="N26" s="2"/>
      <c r="O26" s="2"/>
      <c r="P26" s="1"/>
      <c r="Q26" s="1"/>
    </row>
    <row r="27" spans="1:17" s="6" customFormat="1" ht="15" customHeight="1" x14ac:dyDescent="0.2">
      <c r="A27" s="1"/>
      <c r="B27" s="52" t="s">
        <v>21</v>
      </c>
      <c r="C27" s="53"/>
      <c r="D27" s="53"/>
      <c r="E27" s="53"/>
      <c r="F27" s="53"/>
      <c r="G27" s="56"/>
      <c r="H27" s="56"/>
      <c r="I27" s="56"/>
      <c r="J27" s="54"/>
      <c r="K27" s="57"/>
      <c r="L27" s="2"/>
      <c r="M27" s="2"/>
      <c r="N27" s="2"/>
      <c r="O27" s="2"/>
      <c r="P27" s="1"/>
      <c r="Q27" s="1"/>
    </row>
    <row r="28" spans="1:17" s="6" customFormat="1" ht="17.25" customHeight="1" thickBot="1" x14ac:dyDescent="0.25">
      <c r="A28" s="1"/>
      <c r="B28" s="58" t="s">
        <v>22</v>
      </c>
      <c r="C28" s="59"/>
      <c r="D28" s="59"/>
      <c r="E28" s="59"/>
      <c r="F28" s="59"/>
      <c r="G28" s="60"/>
      <c r="H28" s="60"/>
      <c r="I28" s="60"/>
      <c r="J28" s="61"/>
      <c r="K28" s="62"/>
      <c r="L28" s="2"/>
      <c r="M28" s="2"/>
      <c r="N28" s="2"/>
      <c r="O28" s="2"/>
      <c r="P28" s="1"/>
      <c r="Q28" s="1"/>
    </row>
    <row r="29" spans="1:17" s="6" customFormat="1" ht="17.25" customHeight="1" x14ac:dyDescent="0.2">
      <c r="A29" s="1"/>
      <c r="B29" s="52"/>
      <c r="C29" s="53"/>
      <c r="D29" s="53"/>
      <c r="E29" s="53"/>
      <c r="F29" s="53"/>
      <c r="G29" s="53"/>
      <c r="H29" s="63"/>
      <c r="I29" s="64"/>
      <c r="J29" s="65"/>
      <c r="K29" s="66"/>
      <c r="L29" s="2"/>
      <c r="M29" s="2"/>
      <c r="N29" s="2"/>
      <c r="O29" s="2"/>
      <c r="P29" s="1"/>
      <c r="Q29" s="1"/>
    </row>
    <row r="30" spans="1:17" s="6" customFormat="1" ht="28.5" customHeight="1" thickBot="1" x14ac:dyDescent="0.25">
      <c r="A30" s="1"/>
      <c r="B30" s="197" t="s">
        <v>90</v>
      </c>
      <c r="C30" s="198"/>
      <c r="D30" s="198"/>
      <c r="E30" s="198"/>
      <c r="F30" s="198"/>
      <c r="G30" s="198"/>
      <c r="H30" s="198"/>
      <c r="I30" s="199"/>
      <c r="J30" s="199"/>
      <c r="K30" s="200"/>
      <c r="L30" s="2"/>
      <c r="M30" s="2"/>
      <c r="N30" s="2"/>
      <c r="O30" s="2"/>
      <c r="P30" s="1"/>
      <c r="Q30" s="1"/>
    </row>
    <row r="31" spans="1:17" s="6" customFormat="1" ht="34.5" thickBot="1" x14ac:dyDescent="0.25">
      <c r="A31" s="19" t="s">
        <v>8</v>
      </c>
      <c r="B31" s="143" t="s">
        <v>9</v>
      </c>
      <c r="C31" s="20" t="s">
        <v>10</v>
      </c>
      <c r="D31" s="20" t="s">
        <v>11</v>
      </c>
      <c r="E31" s="21" t="s">
        <v>12</v>
      </c>
      <c r="F31" s="20" t="s">
        <v>13</v>
      </c>
      <c r="G31" s="20" t="s">
        <v>14</v>
      </c>
      <c r="H31" s="22" t="s">
        <v>15</v>
      </c>
      <c r="I31" s="23" t="s">
        <v>16</v>
      </c>
      <c r="J31" s="24" t="s">
        <v>17</v>
      </c>
      <c r="K31" s="24" t="s">
        <v>18</v>
      </c>
      <c r="L31" s="2"/>
      <c r="M31" s="2"/>
      <c r="N31" s="2"/>
      <c r="O31" s="2"/>
      <c r="P31" s="1"/>
      <c r="Q31" s="1"/>
    </row>
    <row r="32" spans="1:17" s="6" customFormat="1" ht="17.25" customHeight="1" x14ac:dyDescent="0.2">
      <c r="A32" s="29"/>
      <c r="B32" s="36"/>
      <c r="C32" s="27"/>
      <c r="D32" s="27"/>
      <c r="E32" s="28"/>
      <c r="F32" s="29"/>
      <c r="G32" s="30"/>
      <c r="H32" s="31">
        <f>((((G32-F32+1)))*E32)</f>
        <v>0</v>
      </c>
      <c r="I32" s="32"/>
      <c r="J32" s="33"/>
      <c r="K32" s="34"/>
      <c r="L32" s="2"/>
      <c r="M32" s="2"/>
      <c r="N32" s="2"/>
      <c r="O32" s="2"/>
      <c r="P32" s="1"/>
      <c r="Q32" s="1"/>
    </row>
    <row r="33" spans="1:17" s="6" customFormat="1" ht="17.25" customHeight="1" x14ac:dyDescent="0.2">
      <c r="A33" s="29"/>
      <c r="B33" s="36"/>
      <c r="C33" s="36"/>
      <c r="D33" s="36"/>
      <c r="E33" s="37"/>
      <c r="F33" s="38"/>
      <c r="G33" s="39"/>
      <c r="H33" s="31">
        <f t="shared" ref="H33:H43" si="1">((((G33-F33+1)))*E33)</f>
        <v>0</v>
      </c>
      <c r="I33" s="40"/>
      <c r="J33" s="41"/>
      <c r="K33" s="34"/>
      <c r="L33" s="2"/>
      <c r="M33" s="2"/>
      <c r="N33" s="2"/>
      <c r="O33" s="2"/>
      <c r="P33" s="1"/>
      <c r="Q33" s="1"/>
    </row>
    <row r="34" spans="1:17" s="6" customFormat="1" ht="17.25" customHeight="1" x14ac:dyDescent="0.2">
      <c r="A34" s="29"/>
      <c r="B34" s="36"/>
      <c r="C34" s="36"/>
      <c r="D34" s="36"/>
      <c r="E34" s="37"/>
      <c r="F34" s="38"/>
      <c r="G34" s="39"/>
      <c r="H34" s="31">
        <f t="shared" si="1"/>
        <v>0</v>
      </c>
      <c r="I34" s="40"/>
      <c r="J34" s="41"/>
      <c r="K34" s="34"/>
      <c r="L34" s="2"/>
      <c r="M34" s="2"/>
      <c r="N34" s="2"/>
      <c r="O34" s="2"/>
      <c r="P34" s="1"/>
      <c r="Q34" s="1"/>
    </row>
    <row r="35" spans="1:17" s="6" customFormat="1" ht="17.25" customHeight="1" x14ac:dyDescent="0.2">
      <c r="A35" s="29"/>
      <c r="B35" s="36"/>
      <c r="C35" s="36"/>
      <c r="D35" s="36"/>
      <c r="E35" s="37"/>
      <c r="F35" s="38"/>
      <c r="G35" s="39"/>
      <c r="H35" s="31">
        <f t="shared" si="1"/>
        <v>0</v>
      </c>
      <c r="I35" s="40"/>
      <c r="J35" s="41"/>
      <c r="K35" s="34"/>
      <c r="L35" s="2"/>
      <c r="M35" s="2"/>
      <c r="N35" s="2"/>
      <c r="O35" s="2"/>
      <c r="P35" s="1"/>
      <c r="Q35" s="1"/>
    </row>
    <row r="36" spans="1:17" s="6" customFormat="1" ht="17.25" customHeight="1" x14ac:dyDescent="0.2">
      <c r="A36" s="29"/>
      <c r="B36" s="36"/>
      <c r="C36" s="36"/>
      <c r="D36" s="36"/>
      <c r="E36" s="37"/>
      <c r="F36" s="38"/>
      <c r="G36" s="39"/>
      <c r="H36" s="31">
        <f t="shared" si="1"/>
        <v>0</v>
      </c>
      <c r="I36" s="40"/>
      <c r="J36" s="41"/>
      <c r="K36" s="34"/>
      <c r="L36" s="2"/>
      <c r="M36" s="2"/>
      <c r="N36" s="2"/>
      <c r="O36" s="2"/>
      <c r="P36" s="1"/>
      <c r="Q36" s="1"/>
    </row>
    <row r="37" spans="1:17" s="6" customFormat="1" ht="17.25" customHeight="1" x14ac:dyDescent="0.2">
      <c r="A37" s="29"/>
      <c r="B37" s="36"/>
      <c r="C37" s="36"/>
      <c r="D37" s="36"/>
      <c r="E37" s="37"/>
      <c r="F37" s="38"/>
      <c r="G37" s="39"/>
      <c r="H37" s="31">
        <f t="shared" si="1"/>
        <v>0</v>
      </c>
      <c r="I37" s="40"/>
      <c r="J37" s="41"/>
      <c r="K37" s="34"/>
      <c r="L37" s="2"/>
      <c r="M37" s="2"/>
      <c r="N37" s="2"/>
      <c r="O37" s="2"/>
      <c r="P37" s="1"/>
      <c r="Q37" s="1"/>
    </row>
    <row r="38" spans="1:17" s="6" customFormat="1" ht="17.25" customHeight="1" x14ac:dyDescent="0.2">
      <c r="A38" s="29"/>
      <c r="B38" s="36"/>
      <c r="C38" s="36"/>
      <c r="D38" s="36"/>
      <c r="E38" s="37"/>
      <c r="F38" s="38"/>
      <c r="G38" s="39"/>
      <c r="H38" s="31">
        <f t="shared" si="1"/>
        <v>0</v>
      </c>
      <c r="I38" s="40"/>
      <c r="J38" s="41"/>
      <c r="K38" s="34"/>
      <c r="L38" s="2"/>
      <c r="M38" s="2"/>
      <c r="N38" s="2"/>
      <c r="O38" s="2"/>
      <c r="P38" s="1"/>
      <c r="Q38" s="1"/>
    </row>
    <row r="39" spans="1:17" s="6" customFormat="1" ht="17.25" customHeight="1" x14ac:dyDescent="0.2">
      <c r="A39" s="29"/>
      <c r="B39" s="36"/>
      <c r="C39" s="36"/>
      <c r="D39" s="36"/>
      <c r="E39" s="37"/>
      <c r="F39" s="38"/>
      <c r="G39" s="39"/>
      <c r="H39" s="31">
        <f t="shared" si="1"/>
        <v>0</v>
      </c>
      <c r="I39" s="40"/>
      <c r="J39" s="41"/>
      <c r="K39" s="34"/>
      <c r="L39" s="2"/>
      <c r="M39" s="2"/>
      <c r="N39" s="2"/>
      <c r="O39" s="2"/>
      <c r="P39" s="1"/>
      <c r="Q39" s="1"/>
    </row>
    <row r="40" spans="1:17" s="6" customFormat="1" ht="17.25" customHeight="1" x14ac:dyDescent="0.2">
      <c r="A40" s="29"/>
      <c r="B40" s="36"/>
      <c r="C40" s="36"/>
      <c r="D40" s="36"/>
      <c r="E40" s="37"/>
      <c r="F40" s="38"/>
      <c r="G40" s="39"/>
      <c r="H40" s="31">
        <f t="shared" si="1"/>
        <v>0</v>
      </c>
      <c r="I40" s="40"/>
      <c r="J40" s="41"/>
      <c r="K40" s="34"/>
      <c r="L40" s="2"/>
      <c r="M40" s="2"/>
      <c r="N40" s="2"/>
      <c r="O40" s="2"/>
      <c r="P40" s="1"/>
      <c r="Q40" s="1"/>
    </row>
    <row r="41" spans="1:17" s="6" customFormat="1" ht="17.25" customHeight="1" x14ac:dyDescent="0.2">
      <c r="A41" s="29"/>
      <c r="B41" s="36"/>
      <c r="C41" s="36"/>
      <c r="D41" s="36"/>
      <c r="E41" s="37"/>
      <c r="F41" s="38"/>
      <c r="G41" s="39"/>
      <c r="H41" s="31">
        <f t="shared" si="1"/>
        <v>0</v>
      </c>
      <c r="I41" s="40"/>
      <c r="J41" s="41"/>
      <c r="K41" s="34"/>
      <c r="L41" s="2"/>
      <c r="M41" s="2"/>
      <c r="N41" s="2"/>
      <c r="O41" s="2"/>
      <c r="P41" s="1"/>
      <c r="Q41" s="1"/>
    </row>
    <row r="42" spans="1:17" s="6" customFormat="1" ht="17.25" customHeight="1" x14ac:dyDescent="0.2">
      <c r="A42" s="29"/>
      <c r="B42" s="36"/>
      <c r="C42" s="36"/>
      <c r="D42" s="36"/>
      <c r="E42" s="37"/>
      <c r="F42" s="38"/>
      <c r="G42" s="39"/>
      <c r="H42" s="31">
        <f t="shared" si="1"/>
        <v>0</v>
      </c>
      <c r="I42" s="40"/>
      <c r="J42" s="41"/>
      <c r="K42" s="34"/>
      <c r="L42" s="2"/>
      <c r="M42" s="2"/>
      <c r="N42" s="2"/>
      <c r="O42" s="2"/>
      <c r="P42" s="1"/>
      <c r="Q42" s="1"/>
    </row>
    <row r="43" spans="1:17" s="6" customFormat="1" ht="17.25" customHeight="1" x14ac:dyDescent="0.2">
      <c r="A43" s="29"/>
      <c r="B43" s="36"/>
      <c r="C43" s="36"/>
      <c r="D43" s="36"/>
      <c r="E43" s="37"/>
      <c r="F43" s="38"/>
      <c r="G43" s="39"/>
      <c r="H43" s="31">
        <f t="shared" si="1"/>
        <v>0</v>
      </c>
      <c r="I43" s="42"/>
      <c r="J43" s="43"/>
      <c r="K43" s="44"/>
      <c r="L43" s="2"/>
      <c r="M43" s="2"/>
      <c r="N43" s="2"/>
      <c r="O43" s="2"/>
      <c r="P43" s="1"/>
      <c r="Q43" s="1"/>
    </row>
    <row r="44" spans="1:17" s="6" customFormat="1" ht="17.25" customHeight="1" thickBot="1" x14ac:dyDescent="0.25">
      <c r="A44" s="201" t="s">
        <v>19</v>
      </c>
      <c r="B44" s="201"/>
      <c r="C44" s="201"/>
      <c r="D44" s="201"/>
      <c r="E44" s="201"/>
      <c r="F44" s="201"/>
      <c r="G44" s="202"/>
      <c r="H44" s="45">
        <f>SUM(H32:H43)</f>
        <v>0</v>
      </c>
      <c r="I44" s="46" t="str">
        <f>IF(H44&gt;=30,H44/30,"0")</f>
        <v>0</v>
      </c>
      <c r="J44" s="47">
        <f>IF(I44&lt;1,"0",(ROUNDDOWN(I44,0))*0.09)</f>
        <v>0</v>
      </c>
      <c r="K44" s="48"/>
      <c r="L44" s="2"/>
      <c r="M44" s="2"/>
      <c r="N44" s="2"/>
      <c r="O44" s="2"/>
      <c r="P44" s="1"/>
      <c r="Q44" s="1"/>
    </row>
    <row r="45" spans="1:17" ht="17.25" customHeight="1" thickBot="1" x14ac:dyDescent="0.25">
      <c r="A45" s="49"/>
      <c r="B45" s="49"/>
      <c r="C45" s="49"/>
      <c r="D45" s="49"/>
      <c r="E45" s="49"/>
      <c r="F45" s="49"/>
      <c r="G45" s="185" t="s">
        <v>64</v>
      </c>
      <c r="H45" s="186"/>
      <c r="I45" s="187"/>
      <c r="J45" s="50">
        <f>IF(SUM(J31:J44)&gt;8,"8,00",SUM(J31:J44))</f>
        <v>0</v>
      </c>
      <c r="K45" s="51"/>
    </row>
    <row r="46" spans="1:17" ht="17.25" customHeight="1" x14ac:dyDescent="0.2">
      <c r="B46" s="52" t="s">
        <v>20</v>
      </c>
      <c r="C46" s="53"/>
      <c r="D46" s="53"/>
      <c r="E46" s="53"/>
      <c r="F46" s="53"/>
      <c r="G46" s="203"/>
      <c r="H46" s="203"/>
      <c r="I46" s="203"/>
      <c r="J46" s="54"/>
      <c r="K46" s="55"/>
    </row>
    <row r="47" spans="1:17" ht="17.25" customHeight="1" x14ac:dyDescent="0.2">
      <c r="B47" s="52" t="s">
        <v>23</v>
      </c>
      <c r="C47" s="53"/>
      <c r="D47" s="53"/>
      <c r="E47" s="53"/>
      <c r="F47" s="53"/>
      <c r="G47" s="56"/>
      <c r="H47" s="56"/>
      <c r="I47" s="56"/>
      <c r="J47" s="54"/>
      <c r="K47" s="57"/>
    </row>
    <row r="48" spans="1:17" ht="17.25" customHeight="1" thickBot="1" x14ac:dyDescent="0.25">
      <c r="B48" s="58" t="s">
        <v>24</v>
      </c>
      <c r="C48" s="59"/>
      <c r="D48" s="59"/>
      <c r="E48" s="59"/>
      <c r="F48" s="59"/>
      <c r="G48" s="60"/>
      <c r="H48" s="60"/>
      <c r="I48" s="60"/>
      <c r="J48" s="61"/>
      <c r="K48" s="62"/>
    </row>
    <row r="49" spans="1:15" ht="17.25" customHeight="1" thickBot="1" x14ac:dyDescent="0.25">
      <c r="B49" s="67"/>
      <c r="C49" s="204" t="s">
        <v>25</v>
      </c>
      <c r="D49" s="205"/>
      <c r="E49" s="205"/>
      <c r="F49" s="205"/>
      <c r="G49" s="205"/>
      <c r="H49" s="205"/>
      <c r="I49" s="206"/>
      <c r="J49" s="50">
        <f>IF((J25+J45)&gt;8,"8,00",(J25+J45))</f>
        <v>0</v>
      </c>
      <c r="K49" s="68"/>
    </row>
    <row r="50" spans="1:15" ht="17.25" customHeight="1" thickBot="1" x14ac:dyDescent="0.25">
      <c r="B50" s="52"/>
      <c r="C50" s="53"/>
      <c r="D50" s="53"/>
      <c r="E50" s="53"/>
      <c r="F50" s="53"/>
      <c r="G50" s="53"/>
      <c r="H50" s="63"/>
      <c r="I50" s="64"/>
      <c r="J50" s="65"/>
      <c r="K50" s="66"/>
    </row>
    <row r="51" spans="1:15" s="6" customFormat="1" ht="15.75" thickBot="1" x14ac:dyDescent="0.25">
      <c r="A51" s="1"/>
      <c r="B51" s="160" t="s">
        <v>67</v>
      </c>
      <c r="C51" s="161"/>
      <c r="D51" s="161"/>
      <c r="E51" s="161"/>
      <c r="F51" s="161"/>
      <c r="G51" s="161"/>
      <c r="H51" s="161"/>
      <c r="I51" s="161"/>
      <c r="J51" s="161"/>
      <c r="K51" s="162"/>
      <c r="L51" s="2"/>
      <c r="M51" s="2"/>
      <c r="N51" s="2"/>
      <c r="O51" s="2"/>
    </row>
    <row r="52" spans="1:15" ht="15.75" thickBot="1" x14ac:dyDescent="0.25">
      <c r="A52" s="81"/>
      <c r="B52" s="207" t="s">
        <v>65</v>
      </c>
      <c r="C52" s="208"/>
      <c r="D52" s="208"/>
      <c r="E52" s="208"/>
      <c r="F52" s="208"/>
      <c r="G52" s="208"/>
      <c r="H52" s="208"/>
      <c r="I52" s="208"/>
      <c r="J52" s="208"/>
      <c r="K52" s="209"/>
      <c r="O52" s="2" t="s">
        <v>26</v>
      </c>
    </row>
    <row r="53" spans="1:15" ht="17.25" customHeight="1" thickBot="1" x14ac:dyDescent="0.25">
      <c r="A53" s="81"/>
      <c r="B53" s="82"/>
      <c r="C53" s="83"/>
      <c r="D53" s="83"/>
      <c r="E53" s="83"/>
      <c r="F53" s="84"/>
      <c r="G53" s="85"/>
      <c r="H53" s="86"/>
      <c r="I53" s="86"/>
      <c r="J53" s="87"/>
      <c r="K53" s="88"/>
      <c r="M53" s="2" t="s">
        <v>66</v>
      </c>
    </row>
    <row r="54" spans="1:15" ht="21.75" customHeight="1" thickBot="1" x14ac:dyDescent="0.25">
      <c r="A54" s="69" t="s">
        <v>8</v>
      </c>
      <c r="B54" s="210" t="s">
        <v>37</v>
      </c>
      <c r="C54" s="211"/>
      <c r="D54" s="211"/>
      <c r="E54" s="212"/>
      <c r="F54" s="84"/>
      <c r="G54" s="85"/>
      <c r="H54" s="86"/>
      <c r="I54" s="86"/>
      <c r="J54" s="87"/>
      <c r="K54" s="88"/>
      <c r="M54" s="2" t="s">
        <v>86</v>
      </c>
    </row>
    <row r="55" spans="1:15" ht="15" customHeight="1" thickBot="1" x14ac:dyDescent="0.25">
      <c r="A55" s="89"/>
      <c r="B55" s="194"/>
      <c r="C55" s="195"/>
      <c r="D55" s="195"/>
      <c r="E55" s="196"/>
      <c r="F55" s="84"/>
      <c r="G55" s="85"/>
      <c r="H55" s="86"/>
      <c r="I55" s="86"/>
      <c r="J55" s="90" t="str">
        <f>IF(B55="Doctorat","1,00",IF(B55="Grau universitari o diplomatura","1,00",IF(B55="Grau superior de FP","0,50","0,00")))</f>
        <v>0,00</v>
      </c>
      <c r="K55" s="88"/>
      <c r="M55" s="2" t="s">
        <v>39</v>
      </c>
    </row>
    <row r="56" spans="1:15" ht="15" customHeight="1" thickBot="1" x14ac:dyDescent="0.25">
      <c r="A56" s="89"/>
      <c r="B56" s="194"/>
      <c r="C56" s="195"/>
      <c r="D56" s="195"/>
      <c r="E56" s="196"/>
      <c r="F56" s="84"/>
      <c r="G56" s="85"/>
      <c r="H56" s="86"/>
      <c r="I56" s="86"/>
      <c r="J56" s="90" t="str">
        <f>IF(B56="Doctorat","1,00",IF(B56="Grau universitari o diplomatura","1,00",IF(B56="Grau superior de FP","0,50","0,00")))</f>
        <v>0,00</v>
      </c>
      <c r="K56" s="88"/>
      <c r="M56" s="1"/>
    </row>
    <row r="57" spans="1:15" ht="15" customHeight="1" thickBot="1" x14ac:dyDescent="0.25">
      <c r="A57" s="89"/>
      <c r="B57" s="194"/>
      <c r="C57" s="195"/>
      <c r="D57" s="195"/>
      <c r="E57" s="196"/>
      <c r="F57" s="84"/>
      <c r="G57" s="85"/>
      <c r="H57" s="86"/>
      <c r="I57" s="86"/>
      <c r="J57" s="90" t="str">
        <f>IF(B57="Doctorat","1,00",IF(B57="Grau universitari o diplomatura","1,00",IF(B57="Grau superior de FP","0,50","0,00")))</f>
        <v>0,00</v>
      </c>
      <c r="K57" s="88"/>
    </row>
    <row r="58" spans="1:15" ht="15.75" customHeight="1" thickBot="1" x14ac:dyDescent="0.25">
      <c r="A58" s="89"/>
      <c r="B58" s="194"/>
      <c r="C58" s="195"/>
      <c r="D58" s="195"/>
      <c r="E58" s="196"/>
      <c r="F58" s="84"/>
      <c r="G58" s="85"/>
      <c r="H58" s="86"/>
      <c r="I58" s="86"/>
      <c r="J58" s="90" t="str">
        <f>IF(B58="Doctorat","1,00",IF(B58="Grau universitari o diplomatura","1,00",IF(B58="Grau superior de FP","0,50","0,00")))</f>
        <v>0,00</v>
      </c>
      <c r="K58" s="88"/>
    </row>
    <row r="59" spans="1:15" ht="13.5" customHeight="1" thickBot="1" x14ac:dyDescent="0.25">
      <c r="A59" s="91"/>
      <c r="B59" s="194"/>
      <c r="C59" s="195"/>
      <c r="D59" s="195"/>
      <c r="E59" s="196"/>
      <c r="F59" s="92"/>
      <c r="G59" s="92"/>
      <c r="H59" s="92"/>
      <c r="I59" s="93"/>
      <c r="J59" s="90" t="str">
        <f>IF(B59="Doctorat","1,00",IF(B59="Grau universitari o diplomatura","1,00",IF(B59="Grau superior de FP","0,50","0,00")))</f>
        <v>0,00</v>
      </c>
      <c r="K59" s="94"/>
    </row>
    <row r="60" spans="1:15" ht="17.25" customHeight="1" thickBot="1" x14ac:dyDescent="0.25">
      <c r="A60" s="81"/>
      <c r="B60" s="95"/>
      <c r="C60" s="83"/>
      <c r="D60" s="83"/>
      <c r="E60" s="83"/>
      <c r="F60" s="96"/>
      <c r="G60" s="213" t="s">
        <v>40</v>
      </c>
      <c r="H60" s="214"/>
      <c r="I60" s="214"/>
      <c r="J60" s="90">
        <f>IF((J55+J56+J57+J58+J59)&gt;2,"2,00",(J59+J56+J58+J57+J55))</f>
        <v>0</v>
      </c>
      <c r="K60" s="97"/>
    </row>
    <row r="61" spans="1:15" ht="13.5" thickBot="1" x14ac:dyDescent="0.25">
      <c r="B61" s="163" t="s">
        <v>68</v>
      </c>
      <c r="C61" s="164"/>
      <c r="D61" s="164"/>
      <c r="E61" s="164"/>
      <c r="F61" s="164"/>
      <c r="G61" s="164"/>
      <c r="H61" s="164"/>
      <c r="I61" s="164"/>
      <c r="J61" s="164"/>
      <c r="K61" s="165"/>
      <c r="O61" s="2" t="s">
        <v>26</v>
      </c>
    </row>
    <row r="62" spans="1:15" ht="34.5" thickBot="1" x14ac:dyDescent="0.25">
      <c r="A62" s="69" t="s">
        <v>8</v>
      </c>
      <c r="B62" s="166" t="s">
        <v>27</v>
      </c>
      <c r="C62" s="166"/>
      <c r="D62" s="166"/>
      <c r="E62" s="167" t="s">
        <v>28</v>
      </c>
      <c r="F62" s="168"/>
      <c r="G62" s="70" t="s">
        <v>29</v>
      </c>
      <c r="H62" s="71"/>
      <c r="I62" s="64"/>
      <c r="J62" s="72" t="s">
        <v>17</v>
      </c>
      <c r="K62" s="169" t="s">
        <v>18</v>
      </c>
    </row>
    <row r="63" spans="1:15" ht="15" x14ac:dyDescent="0.2">
      <c r="A63" s="73"/>
      <c r="B63" s="171"/>
      <c r="C63" s="172"/>
      <c r="D63" s="173"/>
      <c r="E63" s="153"/>
      <c r="F63" s="151"/>
      <c r="G63" s="74"/>
      <c r="H63" s="63"/>
      <c r="I63" s="64"/>
      <c r="J63" s="75" t="str">
        <f>IF(G63="15h a 24h","0,05",IF(G63="25h a 49h","0,10",IF(G63="50h a 74h","0,20",IF(G63="75h a 99h","0,30",IF(G63="100h a 199h","0,40",IF(G63="200h o més","0,50","0,00"))))))</f>
        <v>0,00</v>
      </c>
      <c r="K63" s="170"/>
    </row>
    <row r="64" spans="1:15" x14ac:dyDescent="0.2">
      <c r="A64" s="73"/>
      <c r="B64" s="150"/>
      <c r="C64" s="153"/>
      <c r="D64" s="151"/>
      <c r="E64" s="150"/>
      <c r="F64" s="151"/>
      <c r="G64" s="74"/>
      <c r="H64" s="63"/>
      <c r="I64" s="64"/>
      <c r="J64" s="75" t="str">
        <f t="shared" ref="J64:J81" si="2">IF(G64="15h a 24h","0,05",IF(G64="25h a 49h","0,10",IF(G64="50h a 74h","0,20",IF(G64="75h a 99h","0,30",IF(G64="100h a 199h","0,40",IF(G64="200h o més","0,50","0,00"))))))</f>
        <v>0,00</v>
      </c>
      <c r="K64" s="76"/>
      <c r="L64" s="144"/>
      <c r="M64" s="2" t="s">
        <v>30</v>
      </c>
    </row>
    <row r="65" spans="1:13" x14ac:dyDescent="0.2">
      <c r="A65" s="73"/>
      <c r="B65" s="149"/>
      <c r="C65" s="149"/>
      <c r="D65" s="149"/>
      <c r="E65" s="150"/>
      <c r="F65" s="151"/>
      <c r="G65" s="74"/>
      <c r="H65" s="63"/>
      <c r="I65" s="64"/>
      <c r="J65" s="75" t="str">
        <f t="shared" si="2"/>
        <v>0,00</v>
      </c>
      <c r="K65" s="76"/>
      <c r="M65" s="2" t="s">
        <v>31</v>
      </c>
    </row>
    <row r="66" spans="1:13" x14ac:dyDescent="0.2">
      <c r="A66" s="73"/>
      <c r="B66" s="149"/>
      <c r="C66" s="149"/>
      <c r="D66" s="149"/>
      <c r="E66" s="150"/>
      <c r="F66" s="151"/>
      <c r="G66" s="74"/>
      <c r="H66" s="63"/>
      <c r="I66" s="64"/>
      <c r="J66" s="75" t="str">
        <f t="shared" si="2"/>
        <v>0,00</v>
      </c>
      <c r="K66" s="76"/>
      <c r="M66" s="2" t="s">
        <v>32</v>
      </c>
    </row>
    <row r="67" spans="1:13" x14ac:dyDescent="0.2">
      <c r="A67" s="73"/>
      <c r="B67" s="149"/>
      <c r="C67" s="149"/>
      <c r="D67" s="149"/>
      <c r="E67" s="150"/>
      <c r="F67" s="151"/>
      <c r="G67" s="74"/>
      <c r="H67" s="63"/>
      <c r="I67" s="64"/>
      <c r="J67" s="75" t="str">
        <f t="shared" si="2"/>
        <v>0,00</v>
      </c>
      <c r="K67" s="76"/>
      <c r="M67" s="2" t="s">
        <v>33</v>
      </c>
    </row>
    <row r="68" spans="1:13" x14ac:dyDescent="0.2">
      <c r="A68" s="73"/>
      <c r="B68" s="149"/>
      <c r="C68" s="149"/>
      <c r="D68" s="149"/>
      <c r="E68" s="150"/>
      <c r="F68" s="151"/>
      <c r="G68" s="74"/>
      <c r="H68" s="63"/>
      <c r="I68" s="64"/>
      <c r="J68" s="75" t="str">
        <f t="shared" si="2"/>
        <v>0,00</v>
      </c>
      <c r="K68" s="76"/>
      <c r="M68" s="2" t="s">
        <v>70</v>
      </c>
    </row>
    <row r="69" spans="1:13" x14ac:dyDescent="0.2">
      <c r="A69" s="73"/>
      <c r="B69" s="149"/>
      <c r="C69" s="149"/>
      <c r="D69" s="149"/>
      <c r="E69" s="77"/>
      <c r="F69" s="78"/>
      <c r="G69" s="74"/>
      <c r="H69" s="63"/>
      <c r="I69" s="64"/>
      <c r="J69" s="75" t="str">
        <f t="shared" si="2"/>
        <v>0,00</v>
      </c>
      <c r="K69" s="76"/>
      <c r="M69" s="2" t="s">
        <v>71</v>
      </c>
    </row>
    <row r="70" spans="1:13" x14ac:dyDescent="0.2">
      <c r="A70" s="73"/>
      <c r="B70" s="149"/>
      <c r="C70" s="149"/>
      <c r="D70" s="149"/>
      <c r="E70" s="77"/>
      <c r="F70" s="78"/>
      <c r="G70" s="74"/>
      <c r="H70" s="63"/>
      <c r="I70" s="64"/>
      <c r="J70" s="75" t="str">
        <f t="shared" si="2"/>
        <v>0,00</v>
      </c>
      <c r="K70" s="76"/>
    </row>
    <row r="71" spans="1:13" x14ac:dyDescent="0.2">
      <c r="A71" s="73"/>
      <c r="B71" s="149"/>
      <c r="C71" s="149"/>
      <c r="D71" s="149"/>
      <c r="E71" s="77"/>
      <c r="F71" s="78"/>
      <c r="G71" s="74"/>
      <c r="H71" s="63"/>
      <c r="I71" s="64"/>
      <c r="J71" s="75" t="str">
        <f t="shared" si="2"/>
        <v>0,00</v>
      </c>
      <c r="K71" s="76"/>
    </row>
    <row r="72" spans="1:13" x14ac:dyDescent="0.2">
      <c r="A72" s="73"/>
      <c r="B72" s="149"/>
      <c r="C72" s="149"/>
      <c r="D72" s="149"/>
      <c r="E72" s="77"/>
      <c r="F72" s="78"/>
      <c r="G72" s="74"/>
      <c r="H72" s="63"/>
      <c r="I72" s="64"/>
      <c r="J72" s="75" t="str">
        <f t="shared" si="2"/>
        <v>0,00</v>
      </c>
      <c r="K72" s="76"/>
    </row>
    <row r="73" spans="1:13" x14ac:dyDescent="0.2">
      <c r="A73" s="73"/>
      <c r="B73" s="149"/>
      <c r="C73" s="149"/>
      <c r="D73" s="149"/>
      <c r="E73" s="77"/>
      <c r="F73" s="78"/>
      <c r="G73" s="74"/>
      <c r="H73" s="63"/>
      <c r="I73" s="64"/>
      <c r="J73" s="75" t="str">
        <f t="shared" si="2"/>
        <v>0,00</v>
      </c>
      <c r="K73" s="76"/>
    </row>
    <row r="74" spans="1:13" x14ac:dyDescent="0.2">
      <c r="A74" s="73"/>
      <c r="B74" s="149"/>
      <c r="C74" s="149"/>
      <c r="D74" s="149"/>
      <c r="E74" s="77"/>
      <c r="F74" s="78"/>
      <c r="G74" s="74"/>
      <c r="H74" s="63"/>
      <c r="I74" s="64"/>
      <c r="J74" s="75" t="str">
        <f t="shared" si="2"/>
        <v>0,00</v>
      </c>
      <c r="K74" s="76"/>
    </row>
    <row r="75" spans="1:13" ht="15" customHeight="1" x14ac:dyDescent="0.2">
      <c r="A75" s="73"/>
      <c r="B75" s="149"/>
      <c r="C75" s="149"/>
      <c r="D75" s="149"/>
      <c r="E75" s="150"/>
      <c r="F75" s="151"/>
      <c r="G75" s="74"/>
      <c r="H75" s="63"/>
      <c r="I75" s="64"/>
      <c r="J75" s="75" t="str">
        <f t="shared" si="2"/>
        <v>0,00</v>
      </c>
      <c r="K75" s="76"/>
    </row>
    <row r="76" spans="1:13" ht="15" customHeight="1" x14ac:dyDescent="0.2">
      <c r="A76" s="73"/>
      <c r="B76" s="149"/>
      <c r="C76" s="149"/>
      <c r="D76" s="149"/>
      <c r="E76" s="150"/>
      <c r="F76" s="151"/>
      <c r="G76" s="74"/>
      <c r="H76" s="63"/>
      <c r="I76" s="64"/>
      <c r="J76" s="75" t="str">
        <f t="shared" si="2"/>
        <v>0,00</v>
      </c>
      <c r="K76" s="76"/>
    </row>
    <row r="77" spans="1:13" ht="15" customHeight="1" x14ac:dyDescent="0.2">
      <c r="A77" s="73"/>
      <c r="B77" s="149"/>
      <c r="C77" s="149"/>
      <c r="D77" s="149"/>
      <c r="E77" s="150"/>
      <c r="F77" s="151"/>
      <c r="G77" s="74"/>
      <c r="H77" s="63"/>
      <c r="I77" s="64"/>
      <c r="J77" s="75" t="str">
        <f t="shared" si="2"/>
        <v>0,00</v>
      </c>
      <c r="K77" s="76"/>
    </row>
    <row r="78" spans="1:13" ht="15" customHeight="1" x14ac:dyDescent="0.2">
      <c r="A78" s="73"/>
      <c r="B78" s="149"/>
      <c r="C78" s="149"/>
      <c r="D78" s="149"/>
      <c r="E78" s="150"/>
      <c r="F78" s="151"/>
      <c r="G78" s="74"/>
      <c r="H78" s="63"/>
      <c r="I78" s="64"/>
      <c r="J78" s="75" t="str">
        <f t="shared" si="2"/>
        <v>0,00</v>
      </c>
      <c r="K78" s="76"/>
    </row>
    <row r="79" spans="1:13" ht="15" customHeight="1" x14ac:dyDescent="0.2">
      <c r="A79" s="73"/>
      <c r="B79" s="149"/>
      <c r="C79" s="149"/>
      <c r="D79" s="149"/>
      <c r="E79" s="150"/>
      <c r="F79" s="151"/>
      <c r="G79" s="74"/>
      <c r="H79" s="63"/>
      <c r="I79" s="64"/>
      <c r="J79" s="75" t="str">
        <f t="shared" si="2"/>
        <v>0,00</v>
      </c>
      <c r="K79" s="76"/>
      <c r="L79" s="144"/>
    </row>
    <row r="80" spans="1:13" ht="15" customHeight="1" x14ac:dyDescent="0.2">
      <c r="A80" s="73"/>
      <c r="B80" s="149"/>
      <c r="C80" s="149"/>
      <c r="D80" s="149"/>
      <c r="E80" s="150"/>
      <c r="F80" s="151"/>
      <c r="G80" s="74"/>
      <c r="H80" s="63"/>
      <c r="I80" s="64"/>
      <c r="J80" s="75" t="str">
        <f t="shared" si="2"/>
        <v>0,00</v>
      </c>
      <c r="K80" s="76"/>
    </row>
    <row r="81" spans="1:15" ht="15" customHeight="1" thickBot="1" x14ac:dyDescent="0.25">
      <c r="A81" s="73"/>
      <c r="B81" s="149"/>
      <c r="C81" s="149"/>
      <c r="D81" s="149"/>
      <c r="E81" s="150"/>
      <c r="F81" s="151"/>
      <c r="G81" s="74"/>
      <c r="H81" s="63"/>
      <c r="I81" s="64"/>
      <c r="J81" s="75" t="str">
        <f t="shared" si="2"/>
        <v>0,00</v>
      </c>
      <c r="K81" s="76"/>
    </row>
    <row r="82" spans="1:15" ht="15" customHeight="1" thickBot="1" x14ac:dyDescent="0.25">
      <c r="B82" s="67"/>
      <c r="C82" s="53"/>
      <c r="D82" s="53"/>
      <c r="E82" s="53"/>
      <c r="F82" s="53"/>
      <c r="G82" s="152" t="s">
        <v>35</v>
      </c>
      <c r="H82" s="152"/>
      <c r="I82" s="152"/>
      <c r="J82" s="50">
        <f>IF((J63+J64+J65+J66+J67+J68++J69+J70+J71+J72+J73+J74+J75+J76+J77+J78+J79+J80+J81)&gt;3,"3,00",(J63+J64+J65+J66+J67+J68+J69+J70+J71+J72+J73+J74+J75+J76+J77+J78+J79+J80+J81))</f>
        <v>0</v>
      </c>
      <c r="K82" s="68"/>
    </row>
    <row r="83" spans="1:15" ht="13.5" thickBot="1" x14ac:dyDescent="0.25">
      <c r="B83" s="163" t="s">
        <v>87</v>
      </c>
      <c r="C83" s="164"/>
      <c r="D83" s="164"/>
      <c r="E83" s="164"/>
      <c r="F83" s="164"/>
      <c r="G83" s="164"/>
      <c r="H83" s="164"/>
      <c r="I83" s="164"/>
      <c r="J83" s="164"/>
      <c r="K83" s="165"/>
      <c r="O83" s="2" t="s">
        <v>26</v>
      </c>
    </row>
    <row r="84" spans="1:15" ht="34.5" thickBot="1" x14ac:dyDescent="0.25">
      <c r="A84" s="69" t="s">
        <v>8</v>
      </c>
      <c r="B84" s="166" t="s">
        <v>27</v>
      </c>
      <c r="C84" s="166"/>
      <c r="D84" s="166"/>
      <c r="E84" s="167" t="s">
        <v>28</v>
      </c>
      <c r="F84" s="168"/>
      <c r="G84" s="70" t="s">
        <v>29</v>
      </c>
      <c r="H84" s="71"/>
      <c r="I84" s="64"/>
      <c r="J84" s="72" t="s">
        <v>17</v>
      </c>
      <c r="K84" s="169" t="s">
        <v>18</v>
      </c>
    </row>
    <row r="85" spans="1:15" ht="15" x14ac:dyDescent="0.2">
      <c r="A85" s="73"/>
      <c r="B85" s="171"/>
      <c r="C85" s="172"/>
      <c r="D85" s="173"/>
      <c r="E85" s="153"/>
      <c r="F85" s="151"/>
      <c r="G85" s="74"/>
      <c r="H85" s="63"/>
      <c r="I85" s="64"/>
      <c r="J85" s="75" t="str">
        <f>IF(G85="15h a 24h","0,0625",IF(G85="25h a 49h","0,125",IF(G85="50h a 74h","0,25",IF(G85="75h a 99h","0,375",IF(G85="100h a 199h","0,50",IF(G85="200h o més","0,625","0,00"))))))</f>
        <v>0,00</v>
      </c>
      <c r="K85" s="170"/>
    </row>
    <row r="86" spans="1:15" x14ac:dyDescent="0.2">
      <c r="A86" s="73"/>
      <c r="B86" s="150"/>
      <c r="C86" s="153"/>
      <c r="D86" s="151"/>
      <c r="E86" s="150"/>
      <c r="F86" s="151"/>
      <c r="G86" s="74"/>
      <c r="H86" s="63"/>
      <c r="I86" s="64"/>
      <c r="J86" s="75" t="str">
        <f t="shared" ref="J86:J103" si="3">IF(G86="15h a 24h","0,0625",IF(G86="25h a 49h","0,125",IF(G86="50h a 74h","0,25",IF(G86="75h a 99h","0,375",IF(G86="100h a 199h","0,50",IF(G86="200h o més","0,625","0,00"))))))</f>
        <v>0,00</v>
      </c>
      <c r="K86" s="76"/>
      <c r="L86" s="144"/>
      <c r="M86" s="2" t="s">
        <v>30</v>
      </c>
    </row>
    <row r="87" spans="1:15" x14ac:dyDescent="0.2">
      <c r="A87" s="73"/>
      <c r="B87" s="149"/>
      <c r="C87" s="149"/>
      <c r="D87" s="149"/>
      <c r="E87" s="150"/>
      <c r="F87" s="151"/>
      <c r="G87" s="74"/>
      <c r="H87" s="63"/>
      <c r="I87" s="64"/>
      <c r="J87" s="75" t="str">
        <f t="shared" si="3"/>
        <v>0,00</v>
      </c>
      <c r="K87" s="76"/>
      <c r="M87" s="2" t="s">
        <v>31</v>
      </c>
    </row>
    <row r="88" spans="1:15" x14ac:dyDescent="0.2">
      <c r="A88" s="73"/>
      <c r="B88" s="149"/>
      <c r="C88" s="149"/>
      <c r="D88" s="149"/>
      <c r="E88" s="150"/>
      <c r="F88" s="151"/>
      <c r="G88" s="74"/>
      <c r="H88" s="63"/>
      <c r="I88" s="64"/>
      <c r="J88" s="75" t="str">
        <f t="shared" si="3"/>
        <v>0,00</v>
      </c>
      <c r="K88" s="76"/>
      <c r="M88" s="2" t="s">
        <v>32</v>
      </c>
    </row>
    <row r="89" spans="1:15" x14ac:dyDescent="0.2">
      <c r="A89" s="73"/>
      <c r="B89" s="149"/>
      <c r="C89" s="149"/>
      <c r="D89" s="149"/>
      <c r="E89" s="150"/>
      <c r="F89" s="151"/>
      <c r="G89" s="74"/>
      <c r="H89" s="63"/>
      <c r="I89" s="64"/>
      <c r="J89" s="75" t="str">
        <f t="shared" si="3"/>
        <v>0,00</v>
      </c>
      <c r="K89" s="76"/>
      <c r="M89" s="2" t="s">
        <v>33</v>
      </c>
    </row>
    <row r="90" spans="1:15" x14ac:dyDescent="0.2">
      <c r="A90" s="73"/>
      <c r="B90" s="149"/>
      <c r="C90" s="149"/>
      <c r="D90" s="149"/>
      <c r="E90" s="150"/>
      <c r="F90" s="151"/>
      <c r="G90" s="74"/>
      <c r="H90" s="63"/>
      <c r="I90" s="64"/>
      <c r="J90" s="75" t="str">
        <f t="shared" si="3"/>
        <v>0,00</v>
      </c>
      <c r="K90" s="76"/>
      <c r="M90" s="2" t="s">
        <v>34</v>
      </c>
    </row>
    <row r="91" spans="1:15" x14ac:dyDescent="0.2">
      <c r="A91" s="73"/>
      <c r="B91" s="149"/>
      <c r="C91" s="149"/>
      <c r="D91" s="149"/>
      <c r="E91" s="77"/>
      <c r="F91" s="78"/>
      <c r="G91" s="74"/>
      <c r="H91" s="63"/>
      <c r="I91" s="64"/>
      <c r="J91" s="75" t="str">
        <f t="shared" si="3"/>
        <v>0,00</v>
      </c>
      <c r="K91" s="76"/>
    </row>
    <row r="92" spans="1:15" x14ac:dyDescent="0.2">
      <c r="A92" s="73"/>
      <c r="B92" s="149"/>
      <c r="C92" s="149"/>
      <c r="D92" s="149"/>
      <c r="E92" s="77"/>
      <c r="F92" s="78"/>
      <c r="G92" s="74"/>
      <c r="H92" s="63"/>
      <c r="I92" s="64"/>
      <c r="J92" s="75" t="str">
        <f t="shared" si="3"/>
        <v>0,00</v>
      </c>
      <c r="K92" s="76"/>
    </row>
    <row r="93" spans="1:15" x14ac:dyDescent="0.2">
      <c r="A93" s="73"/>
      <c r="B93" s="149"/>
      <c r="C93" s="149"/>
      <c r="D93" s="149"/>
      <c r="E93" s="77"/>
      <c r="F93" s="78"/>
      <c r="G93" s="74"/>
      <c r="H93" s="63"/>
      <c r="I93" s="64"/>
      <c r="J93" s="75" t="str">
        <f t="shared" si="3"/>
        <v>0,00</v>
      </c>
      <c r="K93" s="76"/>
    </row>
    <row r="94" spans="1:15" x14ac:dyDescent="0.2">
      <c r="A94" s="73"/>
      <c r="B94" s="149"/>
      <c r="C94" s="149"/>
      <c r="D94" s="149"/>
      <c r="E94" s="77"/>
      <c r="F94" s="78"/>
      <c r="G94" s="74"/>
      <c r="H94" s="63"/>
      <c r="I94" s="64"/>
      <c r="J94" s="75" t="str">
        <f t="shared" si="3"/>
        <v>0,00</v>
      </c>
      <c r="K94" s="76"/>
    </row>
    <row r="95" spans="1:15" x14ac:dyDescent="0.2">
      <c r="A95" s="73"/>
      <c r="B95" s="149"/>
      <c r="C95" s="149"/>
      <c r="D95" s="149"/>
      <c r="E95" s="77"/>
      <c r="F95" s="78"/>
      <c r="G95" s="74"/>
      <c r="H95" s="63"/>
      <c r="I95" s="64"/>
      <c r="J95" s="75" t="str">
        <f t="shared" si="3"/>
        <v>0,00</v>
      </c>
      <c r="K95" s="76"/>
    </row>
    <row r="96" spans="1:15" x14ac:dyDescent="0.2">
      <c r="A96" s="73"/>
      <c r="B96" s="149"/>
      <c r="C96" s="149"/>
      <c r="D96" s="149"/>
      <c r="E96" s="77"/>
      <c r="F96" s="78"/>
      <c r="G96" s="74"/>
      <c r="H96" s="63"/>
      <c r="I96" s="64"/>
      <c r="J96" s="75" t="str">
        <f t="shared" si="3"/>
        <v>0,00</v>
      </c>
      <c r="K96" s="76"/>
    </row>
    <row r="97" spans="1:15" ht="15" customHeight="1" x14ac:dyDescent="0.2">
      <c r="A97" s="73"/>
      <c r="B97" s="149"/>
      <c r="C97" s="149"/>
      <c r="D97" s="149"/>
      <c r="E97" s="150"/>
      <c r="F97" s="151"/>
      <c r="G97" s="74"/>
      <c r="H97" s="63"/>
      <c r="I97" s="64"/>
      <c r="J97" s="75" t="str">
        <f t="shared" si="3"/>
        <v>0,00</v>
      </c>
      <c r="K97" s="76"/>
    </row>
    <row r="98" spans="1:15" ht="15" customHeight="1" x14ac:dyDescent="0.2">
      <c r="A98" s="73"/>
      <c r="B98" s="149"/>
      <c r="C98" s="149"/>
      <c r="D98" s="149"/>
      <c r="E98" s="150"/>
      <c r="F98" s="151"/>
      <c r="G98" s="74"/>
      <c r="H98" s="63"/>
      <c r="I98" s="64"/>
      <c r="J98" s="75" t="str">
        <f t="shared" si="3"/>
        <v>0,00</v>
      </c>
      <c r="K98" s="76"/>
    </row>
    <row r="99" spans="1:15" ht="15" customHeight="1" x14ac:dyDescent="0.2">
      <c r="A99" s="73"/>
      <c r="B99" s="149"/>
      <c r="C99" s="149"/>
      <c r="D99" s="149"/>
      <c r="E99" s="150"/>
      <c r="F99" s="151"/>
      <c r="G99" s="74"/>
      <c r="H99" s="63"/>
      <c r="I99" s="64"/>
      <c r="J99" s="75" t="str">
        <f t="shared" si="3"/>
        <v>0,00</v>
      </c>
      <c r="K99" s="76"/>
    </row>
    <row r="100" spans="1:15" ht="15" customHeight="1" x14ac:dyDescent="0.2">
      <c r="A100" s="73"/>
      <c r="B100" s="149"/>
      <c r="C100" s="149"/>
      <c r="D100" s="149"/>
      <c r="E100" s="150"/>
      <c r="F100" s="151"/>
      <c r="G100" s="74"/>
      <c r="H100" s="63"/>
      <c r="I100" s="64"/>
      <c r="J100" s="75" t="str">
        <f t="shared" si="3"/>
        <v>0,00</v>
      </c>
      <c r="K100" s="76"/>
    </row>
    <row r="101" spans="1:15" ht="15" customHeight="1" x14ac:dyDescent="0.2">
      <c r="A101" s="73"/>
      <c r="B101" s="149"/>
      <c r="C101" s="149"/>
      <c r="D101" s="149"/>
      <c r="E101" s="150"/>
      <c r="F101" s="151"/>
      <c r="G101" s="74"/>
      <c r="H101" s="63"/>
      <c r="I101" s="64"/>
      <c r="J101" s="75" t="str">
        <f t="shared" si="3"/>
        <v>0,00</v>
      </c>
      <c r="K101" s="76"/>
      <c r="L101" s="144"/>
    </row>
    <row r="102" spans="1:15" ht="15" customHeight="1" x14ac:dyDescent="0.2">
      <c r="A102" s="73"/>
      <c r="B102" s="149"/>
      <c r="C102" s="149"/>
      <c r="D102" s="149"/>
      <c r="E102" s="150"/>
      <c r="F102" s="151"/>
      <c r="G102" s="74"/>
      <c r="H102" s="63"/>
      <c r="I102" s="64"/>
      <c r="J102" s="75" t="str">
        <f t="shared" si="3"/>
        <v>0,00</v>
      </c>
      <c r="K102" s="76"/>
      <c r="M102" s="2" t="s">
        <v>72</v>
      </c>
    </row>
    <row r="103" spans="1:15" ht="15" customHeight="1" thickBot="1" x14ac:dyDescent="0.25">
      <c r="A103" s="73"/>
      <c r="B103" s="149"/>
      <c r="C103" s="149"/>
      <c r="D103" s="149"/>
      <c r="E103" s="150"/>
      <c r="F103" s="151"/>
      <c r="G103" s="74"/>
      <c r="H103" s="63"/>
      <c r="I103" s="64"/>
      <c r="J103" s="75" t="str">
        <f t="shared" si="3"/>
        <v>0,00</v>
      </c>
      <c r="K103" s="76"/>
      <c r="M103" s="2" t="s">
        <v>73</v>
      </c>
    </row>
    <row r="104" spans="1:15" ht="15" customHeight="1" thickBot="1" x14ac:dyDescent="0.25">
      <c r="B104" s="67"/>
      <c r="C104" s="53"/>
      <c r="D104" s="53"/>
      <c r="E104" s="53"/>
      <c r="F104" s="53"/>
      <c r="G104" s="152" t="s">
        <v>35</v>
      </c>
      <c r="H104" s="152"/>
      <c r="I104" s="152"/>
      <c r="J104" s="50">
        <f>IF((J85+J86+J87+J88+J89+J90+J91+J92+J93+J94+J95+J96+J97+J98+J99+J100+J101+J102+J103)&gt;3.75,"3,75",(J85+J86+J87+J88+J89+J90+J91+J92+J93+J94+J95+J96+J97+J98+J99+J100+J101+J102+J103))</f>
        <v>0</v>
      </c>
      <c r="K104" s="68"/>
      <c r="M104" s="2" t="s">
        <v>74</v>
      </c>
    </row>
    <row r="105" spans="1:15" ht="13.5" thickBot="1" x14ac:dyDescent="0.25">
      <c r="B105" s="163" t="s">
        <v>69</v>
      </c>
      <c r="C105" s="164"/>
      <c r="D105" s="164"/>
      <c r="E105" s="164"/>
      <c r="F105" s="164"/>
      <c r="G105" s="164"/>
      <c r="H105" s="164"/>
      <c r="I105" s="164"/>
      <c r="J105" s="164"/>
      <c r="K105" s="165"/>
      <c r="M105" s="2" t="s">
        <v>75</v>
      </c>
      <c r="O105" s="2" t="s">
        <v>26</v>
      </c>
    </row>
    <row r="106" spans="1:15" ht="34.5" thickBot="1" x14ac:dyDescent="0.25">
      <c r="A106" s="69" t="s">
        <v>8</v>
      </c>
      <c r="B106" s="166" t="s">
        <v>27</v>
      </c>
      <c r="C106" s="166"/>
      <c r="D106" s="166"/>
      <c r="E106" s="167" t="s">
        <v>28</v>
      </c>
      <c r="F106" s="168"/>
      <c r="G106" s="70" t="s">
        <v>29</v>
      </c>
      <c r="H106" s="71"/>
      <c r="I106" s="64"/>
      <c r="J106" s="72" t="s">
        <v>17</v>
      </c>
      <c r="K106" s="169" t="s">
        <v>18</v>
      </c>
      <c r="M106" s="2" t="s">
        <v>76</v>
      </c>
    </row>
    <row r="107" spans="1:15" ht="15" x14ac:dyDescent="0.2">
      <c r="A107" s="73"/>
      <c r="B107" s="171"/>
      <c r="C107" s="172"/>
      <c r="D107" s="173"/>
      <c r="E107" s="153"/>
      <c r="F107" s="151"/>
      <c r="G107" s="74"/>
      <c r="H107" s="63"/>
      <c r="I107" s="64"/>
      <c r="J107" s="75" t="str">
        <f>IF(G107="1h","0,05",IF(G107="2h","0,10",IF(G107="3h","0,15",IF(G107="4h","0,20",IF(G107="5h","0,25",IF(G107="6h","0,30",IF(G107="7h","0,35",IF(G107="8h","0,40",IF(G107="9h","0,45",IF(G107="10h","0,50","0,00"))))))))))</f>
        <v>0,00</v>
      </c>
      <c r="K107" s="170"/>
      <c r="M107" s="2" t="s">
        <v>77</v>
      </c>
    </row>
    <row r="108" spans="1:15" x14ac:dyDescent="0.2">
      <c r="A108" s="73"/>
      <c r="B108" s="150"/>
      <c r="C108" s="153"/>
      <c r="D108" s="151"/>
      <c r="E108" s="150"/>
      <c r="F108" s="151"/>
      <c r="G108" s="74"/>
      <c r="H108" s="63"/>
      <c r="I108" s="64"/>
      <c r="J108" s="75" t="str">
        <f t="shared" ref="J108:J113" si="4">IF(G108="1h","0,05",IF(G108="2h","0,10",IF(G108="3h","0,15",IF(G108="4h","0,20",IF(G108="5h","0,25",IF(G108="6h","0,30",IF(G108="7h","0,35",IF(G108="8h","0,40",IF(G108="9h","0,45",IF(G108="10h","0,50","0,00"))))))))))</f>
        <v>0,00</v>
      </c>
      <c r="K108" s="76"/>
      <c r="L108" s="144"/>
      <c r="M108" s="2" t="s">
        <v>78</v>
      </c>
    </row>
    <row r="109" spans="1:15" x14ac:dyDescent="0.2">
      <c r="A109" s="73"/>
      <c r="B109" s="149"/>
      <c r="C109" s="149"/>
      <c r="D109" s="149"/>
      <c r="E109" s="150"/>
      <c r="F109" s="151"/>
      <c r="G109" s="74"/>
      <c r="H109" s="63"/>
      <c r="I109" s="64"/>
      <c r="J109" s="75" t="str">
        <f t="shared" si="4"/>
        <v>0,00</v>
      </c>
      <c r="K109" s="76"/>
      <c r="M109" s="2" t="s">
        <v>79</v>
      </c>
    </row>
    <row r="110" spans="1:15" x14ac:dyDescent="0.2">
      <c r="A110" s="73"/>
      <c r="B110" s="149"/>
      <c r="C110" s="149"/>
      <c r="D110" s="149"/>
      <c r="E110" s="150"/>
      <c r="F110" s="151"/>
      <c r="G110" s="74"/>
      <c r="H110" s="63"/>
      <c r="I110" s="64"/>
      <c r="J110" s="75" t="str">
        <f t="shared" si="4"/>
        <v>0,00</v>
      </c>
      <c r="K110" s="76"/>
      <c r="M110" s="2" t="s">
        <v>80</v>
      </c>
    </row>
    <row r="111" spans="1:15" x14ac:dyDescent="0.2">
      <c r="A111" s="73"/>
      <c r="B111" s="149"/>
      <c r="C111" s="149"/>
      <c r="D111" s="149"/>
      <c r="E111" s="150"/>
      <c r="F111" s="151"/>
      <c r="G111" s="74"/>
      <c r="H111" s="63"/>
      <c r="I111" s="64"/>
      <c r="J111" s="75" t="str">
        <f t="shared" si="4"/>
        <v>0,00</v>
      </c>
      <c r="K111" s="76"/>
      <c r="M111" s="2" t="s">
        <v>81</v>
      </c>
    </row>
    <row r="112" spans="1:15" x14ac:dyDescent="0.2">
      <c r="A112" s="73"/>
      <c r="B112" s="149"/>
      <c r="C112" s="149"/>
      <c r="D112" s="149"/>
      <c r="E112" s="150"/>
      <c r="F112" s="151"/>
      <c r="G112" s="74"/>
      <c r="H112" s="63"/>
      <c r="I112" s="64"/>
      <c r="J112" s="75" t="str">
        <f t="shared" si="4"/>
        <v>0,00</v>
      </c>
      <c r="K112" s="76"/>
    </row>
    <row r="113" spans="1:17" ht="13.5" thickBot="1" x14ac:dyDescent="0.25">
      <c r="A113" s="73"/>
      <c r="B113" s="149"/>
      <c r="C113" s="149"/>
      <c r="D113" s="149"/>
      <c r="E113" s="77"/>
      <c r="F113" s="78"/>
      <c r="G113" s="74"/>
      <c r="H113" s="63"/>
      <c r="I113" s="64"/>
      <c r="J113" s="75" t="str">
        <f t="shared" si="4"/>
        <v>0,00</v>
      </c>
      <c r="K113" s="76"/>
    </row>
    <row r="114" spans="1:17" ht="15" customHeight="1" thickBot="1" x14ac:dyDescent="0.25">
      <c r="B114" s="67"/>
      <c r="C114" s="53"/>
      <c r="D114" s="53"/>
      <c r="E114" s="53"/>
      <c r="F114" s="53"/>
      <c r="G114" s="152" t="s">
        <v>35</v>
      </c>
      <c r="H114" s="152"/>
      <c r="I114" s="152"/>
      <c r="J114" s="50">
        <f>IF((J107+J108+J109+J110+J111+J112)&gt;3,"3,00",(J107+J108+J109+J110+J111+J112))</f>
        <v>0</v>
      </c>
      <c r="K114" s="68"/>
    </row>
    <row r="115" spans="1:17" ht="15" customHeight="1" thickBot="1" x14ac:dyDescent="0.25">
      <c r="B115" s="67"/>
      <c r="C115" s="53"/>
      <c r="D115" s="53"/>
      <c r="E115" s="53"/>
      <c r="F115" s="53"/>
      <c r="G115" s="193" t="s">
        <v>36</v>
      </c>
      <c r="H115" s="193"/>
      <c r="I115" s="193"/>
      <c r="J115" s="79">
        <f>IF((J82+J104+J114)&gt;3,"3,00",(J82+J104+J114))</f>
        <v>0</v>
      </c>
      <c r="K115" s="80"/>
    </row>
    <row r="116" spans="1:17" ht="15" customHeight="1" x14ac:dyDescent="0.2">
      <c r="B116" s="67"/>
      <c r="C116" s="53"/>
      <c r="D116" s="53"/>
      <c r="E116" s="53"/>
      <c r="F116" s="53"/>
      <c r="G116" s="98"/>
      <c r="H116" s="98"/>
      <c r="I116" s="98"/>
      <c r="J116" s="99"/>
      <c r="K116" s="80"/>
      <c r="M116" s="2" t="s">
        <v>41</v>
      </c>
    </row>
    <row r="117" spans="1:17" ht="15" hidden="1" customHeight="1" x14ac:dyDescent="0.2">
      <c r="B117" s="191" t="s">
        <v>42</v>
      </c>
      <c r="C117" s="192"/>
      <c r="D117" s="53"/>
      <c r="E117" s="53"/>
      <c r="F117" s="53"/>
      <c r="G117" s="98"/>
      <c r="H117" s="98"/>
      <c r="I117" s="98"/>
      <c r="J117" s="99"/>
      <c r="K117" s="80"/>
      <c r="M117" s="2" t="s">
        <v>38</v>
      </c>
    </row>
    <row r="118" spans="1:17" ht="15" hidden="1" customHeight="1" x14ac:dyDescent="0.2">
      <c r="A118" s="29"/>
      <c r="B118" s="150" t="s">
        <v>43</v>
      </c>
      <c r="C118" s="151"/>
      <c r="D118" s="150" t="s">
        <v>44</v>
      </c>
      <c r="E118" s="151"/>
      <c r="F118" s="36"/>
      <c r="G118" s="1"/>
      <c r="H118" s="98"/>
      <c r="I118" s="98"/>
      <c r="J118" s="75" t="s">
        <v>17</v>
      </c>
      <c r="K118" s="100" t="s">
        <v>18</v>
      </c>
    </row>
    <row r="119" spans="1:17" ht="15" hidden="1" customHeight="1" x14ac:dyDescent="0.2">
      <c r="A119" s="29"/>
      <c r="B119" s="150"/>
      <c r="C119" s="151"/>
      <c r="D119" s="150"/>
      <c r="E119" s="151"/>
      <c r="F119" s="36"/>
      <c r="G119" s="1"/>
      <c r="H119" s="98"/>
      <c r="I119" s="98"/>
      <c r="J119" s="101" t="str">
        <f>IF(B119="Master oficial","1,00",IF(B119="Graduat","0,75","0,00"))</f>
        <v>0,00</v>
      </c>
      <c r="K119" s="102"/>
    </row>
    <row r="120" spans="1:17" ht="12.75" hidden="1" customHeight="1" x14ac:dyDescent="0.2">
      <c r="A120" s="29"/>
      <c r="B120" s="150"/>
      <c r="C120" s="151"/>
      <c r="D120" s="150"/>
      <c r="E120" s="151"/>
      <c r="F120" s="36"/>
      <c r="G120" s="1"/>
      <c r="H120" s="98"/>
      <c r="I120" s="98"/>
      <c r="J120" s="101" t="str">
        <f t="shared" ref="J120:J121" si="5">IF(B120="Master oficial","1,00",IF(B120="Graduat","0,75","0,00"))</f>
        <v>0,00</v>
      </c>
      <c r="K120" s="102"/>
      <c r="M120" s="145"/>
    </row>
    <row r="121" spans="1:17" ht="12.75" hidden="1" customHeight="1" x14ac:dyDescent="0.2">
      <c r="A121" s="29"/>
      <c r="B121" s="150"/>
      <c r="C121" s="151"/>
      <c r="D121" s="150"/>
      <c r="E121" s="151"/>
      <c r="F121" s="36"/>
      <c r="G121" s="1"/>
      <c r="H121" s="98"/>
      <c r="I121" s="98"/>
      <c r="J121" s="101" t="str">
        <f t="shared" si="5"/>
        <v>0,00</v>
      </c>
      <c r="K121" s="102"/>
      <c r="M121" s="145"/>
    </row>
    <row r="122" spans="1:17" ht="13.5" hidden="1" customHeight="1" thickBot="1" x14ac:dyDescent="0.25">
      <c r="B122" s="67"/>
      <c r="C122" s="53"/>
      <c r="D122" s="53"/>
      <c r="E122" s="53"/>
      <c r="F122" s="53"/>
      <c r="G122" s="185" t="s">
        <v>45</v>
      </c>
      <c r="H122" s="186"/>
      <c r="I122" s="187"/>
      <c r="J122" s="103">
        <f>IF((J119+J120+J121)&gt;2,"2,00",(J119+J120+J121))</f>
        <v>0</v>
      </c>
      <c r="K122" s="102"/>
      <c r="M122" s="145"/>
    </row>
    <row r="123" spans="1:17" ht="15.75" thickBot="1" x14ac:dyDescent="0.25">
      <c r="B123" s="188" t="s">
        <v>83</v>
      </c>
      <c r="C123" s="189"/>
      <c r="D123" s="104"/>
      <c r="E123" s="105"/>
      <c r="F123" s="53"/>
      <c r="G123" s="106"/>
      <c r="H123" s="107"/>
      <c r="I123" s="64"/>
      <c r="J123" s="108"/>
      <c r="K123" s="66"/>
      <c r="M123" s="145"/>
    </row>
    <row r="124" spans="1:17" ht="31.5" customHeight="1" thickBot="1" x14ac:dyDescent="0.25">
      <c r="A124" s="19" t="s">
        <v>8</v>
      </c>
      <c r="B124" s="190" t="s">
        <v>46</v>
      </c>
      <c r="C124" s="168"/>
      <c r="D124" s="109"/>
      <c r="E124" s="109"/>
      <c r="F124" s="109"/>
      <c r="G124" s="110"/>
      <c r="H124" s="111"/>
      <c r="I124" s="112"/>
      <c r="J124" s="113" t="s">
        <v>17</v>
      </c>
      <c r="K124" s="114" t="s">
        <v>18</v>
      </c>
      <c r="L124" s="146"/>
      <c r="M124" s="145"/>
      <c r="N124" s="147"/>
    </row>
    <row r="125" spans="1:17" ht="15" customHeight="1" thickBot="1" x14ac:dyDescent="0.25">
      <c r="A125" s="29"/>
      <c r="B125" s="150"/>
      <c r="C125" s="151"/>
      <c r="D125" s="53"/>
      <c r="E125" s="53"/>
      <c r="F125" s="53"/>
      <c r="G125" s="185" t="s">
        <v>47</v>
      </c>
      <c r="H125" s="186"/>
      <c r="I125" s="187"/>
      <c r="J125" s="115" t="str">
        <f>IF(B125="Nivell Elemental/B1","0,25",IF(B125="Nivell Mitjà/C1","0,75",IF(B125="Nivell Superior/C2","1,00","0,00")))</f>
        <v>0,00</v>
      </c>
      <c r="K125" s="114"/>
      <c r="L125" s="146"/>
      <c r="M125" s="145" t="s">
        <v>48</v>
      </c>
      <c r="N125" s="147"/>
    </row>
    <row r="126" spans="1:17" ht="15" customHeight="1" x14ac:dyDescent="0.2">
      <c r="A126" s="116"/>
      <c r="B126" s="77"/>
      <c r="C126" s="117"/>
      <c r="D126" s="53"/>
      <c r="E126" s="53"/>
      <c r="F126" s="53"/>
      <c r="G126" s="98"/>
      <c r="H126" s="98"/>
      <c r="I126" s="98"/>
      <c r="J126" s="99"/>
      <c r="K126" s="118"/>
      <c r="L126" s="146"/>
      <c r="M126" s="145" t="s">
        <v>49</v>
      </c>
      <c r="N126" s="147"/>
    </row>
    <row r="127" spans="1:17" ht="15" customHeight="1" thickBot="1" x14ac:dyDescent="0.25">
      <c r="A127" s="2"/>
      <c r="B127" s="188" t="s">
        <v>82</v>
      </c>
      <c r="C127" s="189"/>
      <c r="D127" s="104"/>
      <c r="E127" s="105"/>
      <c r="F127" s="53"/>
      <c r="G127" s="106"/>
      <c r="H127" s="107"/>
      <c r="I127" s="64"/>
      <c r="J127" s="174" t="s">
        <v>17</v>
      </c>
      <c r="K127" s="176" t="s">
        <v>18</v>
      </c>
      <c r="M127" s="145" t="s">
        <v>50</v>
      </c>
      <c r="N127" s="147"/>
    </row>
    <row r="128" spans="1:17" s="53" customFormat="1" ht="15" customHeight="1" thickBot="1" x14ac:dyDescent="0.25">
      <c r="A128" s="69" t="s">
        <v>8</v>
      </c>
      <c r="B128" s="178"/>
      <c r="C128" s="179"/>
      <c r="D128" s="119"/>
      <c r="E128" s="119"/>
      <c r="F128" s="119"/>
      <c r="G128" s="119"/>
      <c r="H128" s="119"/>
      <c r="I128" s="119"/>
      <c r="J128" s="175"/>
      <c r="K128" s="177"/>
      <c r="P128" s="120"/>
      <c r="Q128" s="120"/>
    </row>
    <row r="129" spans="1:17" s="53" customFormat="1" ht="21.75" customHeight="1" x14ac:dyDescent="0.2">
      <c r="A129" s="121"/>
      <c r="B129" s="36"/>
      <c r="C129" s="36"/>
      <c r="D129" s="119"/>
      <c r="E129" s="119"/>
      <c r="F129" s="119"/>
      <c r="G129" s="119"/>
      <c r="H129" s="119"/>
      <c r="I129" s="119"/>
      <c r="J129" s="75" t="str">
        <f>IF(C129="A2","0,25",IF(C129="B1","0,65",IF(C129="B2","0,75",IF(C129="C1","0,90",IF(C129="C2","1,00","0,00")))))</f>
        <v>0,00</v>
      </c>
      <c r="K129" s="76"/>
      <c r="L129" s="2"/>
      <c r="M129" s="2"/>
      <c r="N129" s="53" t="s">
        <v>51</v>
      </c>
      <c r="P129" s="120"/>
      <c r="Q129" s="120"/>
    </row>
    <row r="130" spans="1:17" s="53" customFormat="1" ht="21.75" customHeight="1" x14ac:dyDescent="0.2">
      <c r="A130" s="121"/>
      <c r="B130" s="36"/>
      <c r="C130" s="36"/>
      <c r="D130" s="119"/>
      <c r="E130" s="119"/>
      <c r="F130" s="119"/>
      <c r="G130" s="119"/>
      <c r="H130" s="119"/>
      <c r="I130" s="119"/>
      <c r="J130" s="75" t="str">
        <f t="shared" ref="J130:J133" si="6">IF(C130="A2","0,25",IF(C130="B1","0,65",IF(C130="B2","0,75",IF(C130="C1","0,90",IF(C130="C2","1,00","0,00")))))</f>
        <v>0,00</v>
      </c>
      <c r="K130" s="76"/>
      <c r="L130" s="2"/>
      <c r="M130" s="2"/>
      <c r="N130" s="53" t="s">
        <v>52</v>
      </c>
      <c r="P130" s="120"/>
      <c r="Q130" s="120"/>
    </row>
    <row r="131" spans="1:17" s="53" customFormat="1" ht="17.25" customHeight="1" x14ac:dyDescent="0.2">
      <c r="A131" s="35"/>
      <c r="B131" s="36"/>
      <c r="C131" s="36"/>
      <c r="D131" s="119"/>
      <c r="E131" s="119"/>
      <c r="F131" s="119"/>
      <c r="G131" s="119"/>
      <c r="H131" s="119"/>
      <c r="I131" s="119"/>
      <c r="J131" s="75" t="str">
        <f t="shared" si="6"/>
        <v>0,00</v>
      </c>
      <c r="K131" s="76"/>
      <c r="L131" s="145" t="s">
        <v>56</v>
      </c>
      <c r="M131" s="2"/>
      <c r="N131" s="53" t="s">
        <v>53</v>
      </c>
      <c r="P131" s="120"/>
      <c r="Q131" s="120"/>
    </row>
    <row r="132" spans="1:17" s="53" customFormat="1" ht="17.25" customHeight="1" x14ac:dyDescent="0.2">
      <c r="A132" s="35"/>
      <c r="B132" s="36"/>
      <c r="C132" s="36"/>
      <c r="D132" s="119"/>
      <c r="E132" s="119"/>
      <c r="F132" s="119"/>
      <c r="G132" s="119"/>
      <c r="H132" s="119"/>
      <c r="I132" s="119"/>
      <c r="J132" s="75" t="str">
        <f t="shared" si="6"/>
        <v>0,00</v>
      </c>
      <c r="K132" s="76"/>
      <c r="L132" s="145" t="s">
        <v>57</v>
      </c>
      <c r="M132" s="2"/>
      <c r="N132" s="53" t="s">
        <v>54</v>
      </c>
      <c r="P132" s="120"/>
      <c r="Q132" s="120"/>
    </row>
    <row r="133" spans="1:17" s="53" customFormat="1" ht="17.25" customHeight="1" thickBot="1" x14ac:dyDescent="0.25">
      <c r="A133" s="35"/>
      <c r="B133" s="36"/>
      <c r="C133" s="36"/>
      <c r="D133" s="119"/>
      <c r="E133" s="119"/>
      <c r="F133" s="119"/>
      <c r="G133" s="119"/>
      <c r="H133" s="119"/>
      <c r="I133" s="119"/>
      <c r="J133" s="75" t="str">
        <f t="shared" si="6"/>
        <v>0,00</v>
      </c>
      <c r="K133" s="76"/>
      <c r="M133" s="2"/>
      <c r="N133" s="53" t="s">
        <v>55</v>
      </c>
      <c r="P133" s="120"/>
      <c r="Q133" s="120"/>
    </row>
    <row r="134" spans="1:17" s="53" customFormat="1" ht="17.25" customHeight="1" thickBot="1" x14ac:dyDescent="0.25">
      <c r="A134" s="1"/>
      <c r="B134" s="1"/>
      <c r="C134" s="1"/>
      <c r="D134" s="119"/>
      <c r="E134" s="119"/>
      <c r="F134" s="119"/>
      <c r="G134" s="152" t="s">
        <v>58</v>
      </c>
      <c r="H134" s="152"/>
      <c r="I134" s="152"/>
      <c r="J134" s="50">
        <f>IF((J129+J130+J131+J132+J133)&gt;1,1,J129+J130+J131+J132+J133)</f>
        <v>0</v>
      </c>
      <c r="K134" s="122"/>
      <c r="P134" s="120"/>
      <c r="Q134" s="120"/>
    </row>
    <row r="135" spans="1:17" ht="13.5" thickBot="1" x14ac:dyDescent="0.25">
      <c r="A135" s="53"/>
      <c r="B135" s="119"/>
      <c r="C135" s="119"/>
      <c r="D135" s="119"/>
      <c r="E135" s="119"/>
      <c r="F135" s="119"/>
      <c r="G135" s="98"/>
      <c r="H135" s="98"/>
      <c r="I135" s="98"/>
      <c r="J135" s="99"/>
      <c r="K135" s="123"/>
      <c r="M135" s="145"/>
    </row>
    <row r="136" spans="1:17" ht="13.5" customHeight="1" thickBot="1" x14ac:dyDescent="0.25">
      <c r="A136" s="120"/>
      <c r="F136" s="180" t="s">
        <v>59</v>
      </c>
      <c r="G136" s="181"/>
      <c r="H136" s="181"/>
      <c r="I136" s="182"/>
      <c r="J136" s="183">
        <f>J49+J60+J115+J125+J134</f>
        <v>0</v>
      </c>
      <c r="K136" s="184"/>
      <c r="M136" s="145"/>
    </row>
    <row r="137" spans="1:17" x14ac:dyDescent="0.2">
      <c r="A137" s="120"/>
      <c r="B137" s="119"/>
      <c r="C137" s="119"/>
      <c r="D137" s="119"/>
      <c r="E137" s="119"/>
      <c r="F137" s="119"/>
      <c r="G137" s="119"/>
      <c r="H137" s="119"/>
      <c r="I137" s="119"/>
      <c r="J137" s="119"/>
      <c r="K137" s="124"/>
      <c r="L137" s="65"/>
      <c r="M137" s="145"/>
    </row>
    <row r="138" spans="1:17" ht="3" customHeight="1" x14ac:dyDescent="0.2">
      <c r="A138" s="120"/>
      <c r="B138" s="119"/>
      <c r="C138" s="119"/>
      <c r="D138" s="119"/>
      <c r="E138" s="119"/>
      <c r="F138" s="119"/>
      <c r="G138" s="119"/>
      <c r="H138" s="119"/>
      <c r="I138" s="119"/>
      <c r="J138" s="119"/>
      <c r="K138" s="124"/>
      <c r="M138" s="148"/>
    </row>
    <row r="139" spans="1:17" ht="12.75" customHeight="1" thickBot="1" x14ac:dyDescent="0.25">
      <c r="A139" s="120"/>
      <c r="B139" s="119"/>
      <c r="C139" s="119"/>
      <c r="D139" s="119"/>
      <c r="E139" s="119"/>
      <c r="F139" s="119"/>
      <c r="G139" s="119"/>
      <c r="H139" s="119"/>
      <c r="I139" s="119"/>
      <c r="J139" s="119"/>
      <c r="K139" s="124"/>
      <c r="M139" s="145"/>
    </row>
    <row r="140" spans="1:17" ht="18" customHeight="1" thickBot="1" x14ac:dyDescent="0.25">
      <c r="B140" s="8" t="s">
        <v>60</v>
      </c>
      <c r="C140" s="125"/>
      <c r="D140" s="125"/>
      <c r="E140" s="125"/>
      <c r="F140" s="126"/>
      <c r="G140" s="127"/>
      <c r="H140" s="128"/>
      <c r="I140" s="128"/>
      <c r="J140" s="129"/>
      <c r="K140" s="130"/>
    </row>
    <row r="141" spans="1:17" ht="6.75" customHeight="1" x14ac:dyDescent="0.2">
      <c r="B141" s="154" t="s">
        <v>61</v>
      </c>
      <c r="C141" s="155"/>
      <c r="D141" s="155"/>
      <c r="E141" s="155"/>
      <c r="F141" s="155"/>
      <c r="G141" s="155"/>
      <c r="H141" s="155"/>
      <c r="I141" s="155"/>
      <c r="J141" s="155"/>
      <c r="K141" s="156"/>
    </row>
    <row r="142" spans="1:17" ht="18" customHeight="1" x14ac:dyDescent="0.2">
      <c r="B142" s="157"/>
      <c r="C142" s="158"/>
      <c r="D142" s="158"/>
      <c r="E142" s="158"/>
      <c r="F142" s="158"/>
      <c r="G142" s="158"/>
      <c r="H142" s="158"/>
      <c r="I142" s="158"/>
      <c r="J142" s="158"/>
      <c r="K142" s="159"/>
    </row>
    <row r="143" spans="1:17" x14ac:dyDescent="0.2">
      <c r="B143" s="157"/>
      <c r="C143" s="158"/>
      <c r="D143" s="158"/>
      <c r="E143" s="158"/>
      <c r="F143" s="158"/>
      <c r="G143" s="158"/>
      <c r="H143" s="158"/>
      <c r="I143" s="158"/>
      <c r="J143" s="158"/>
      <c r="K143" s="159"/>
    </row>
    <row r="144" spans="1:17" x14ac:dyDescent="0.2">
      <c r="B144" s="157"/>
      <c r="C144" s="158"/>
      <c r="D144" s="158"/>
      <c r="E144" s="158"/>
      <c r="F144" s="158"/>
      <c r="G144" s="158"/>
      <c r="H144" s="158"/>
      <c r="I144" s="158"/>
      <c r="J144" s="158"/>
      <c r="K144" s="159"/>
    </row>
    <row r="145" spans="2:16" x14ac:dyDescent="0.2">
      <c r="B145" s="131" t="s">
        <v>62</v>
      </c>
      <c r="C145" s="132"/>
      <c r="D145" s="133" t="s">
        <v>63</v>
      </c>
      <c r="E145" s="133"/>
      <c r="F145" s="134"/>
      <c r="G145" s="135"/>
      <c r="H145" s="135"/>
      <c r="I145" s="135"/>
      <c r="J145" s="135"/>
      <c r="K145" s="136"/>
      <c r="L145" s="53"/>
      <c r="M145" s="53"/>
      <c r="N145" s="53"/>
      <c r="O145" s="53"/>
      <c r="P145" s="120"/>
    </row>
    <row r="146" spans="2:16" x14ac:dyDescent="0.2">
      <c r="B146" s="131"/>
      <c r="C146" s="53"/>
      <c r="D146" s="53"/>
      <c r="E146" s="53"/>
      <c r="F146" s="137"/>
      <c r="G146" s="138"/>
      <c r="H146" s="138"/>
      <c r="I146" s="138"/>
      <c r="J146" s="138"/>
      <c r="K146" s="139"/>
      <c r="L146" s="53"/>
      <c r="M146" s="53"/>
      <c r="N146" s="53"/>
      <c r="O146" s="53"/>
      <c r="P146" s="120"/>
    </row>
    <row r="147" spans="2:16" x14ac:dyDescent="0.2">
      <c r="B147" s="67"/>
      <c r="C147" s="53"/>
      <c r="D147" s="53"/>
      <c r="E147" s="53"/>
      <c r="F147" s="137"/>
      <c r="G147" s="138"/>
      <c r="H147" s="138"/>
      <c r="I147" s="138"/>
      <c r="J147" s="138"/>
      <c r="K147" s="139"/>
      <c r="L147" s="53"/>
      <c r="M147" s="53"/>
      <c r="N147" s="53"/>
      <c r="O147" s="53"/>
      <c r="P147" s="120"/>
    </row>
    <row r="148" spans="2:16" ht="13.5" thickBot="1" x14ac:dyDescent="0.25">
      <c r="B148" s="127"/>
      <c r="C148" s="59"/>
      <c r="D148" s="59"/>
      <c r="E148" s="59"/>
      <c r="F148" s="140"/>
      <c r="G148" s="141"/>
      <c r="H148" s="141"/>
      <c r="I148" s="141"/>
      <c r="J148" s="141"/>
      <c r="K148" s="142"/>
      <c r="L148" s="53"/>
      <c r="M148" s="53"/>
      <c r="N148" s="53"/>
      <c r="O148" s="53"/>
      <c r="P148" s="120"/>
    </row>
    <row r="149" spans="2:16" x14ac:dyDescent="0.2">
      <c r="B149" s="53"/>
      <c r="C149" s="53"/>
      <c r="D149" s="53"/>
      <c r="E149" s="53"/>
      <c r="F149" s="53"/>
      <c r="G149" s="53"/>
      <c r="H149" s="63"/>
      <c r="I149" s="64"/>
      <c r="J149" s="65"/>
      <c r="K149" s="65"/>
      <c r="L149" s="53"/>
      <c r="M149" s="53"/>
      <c r="N149" s="53"/>
      <c r="O149" s="53"/>
      <c r="P149" s="120"/>
    </row>
    <row r="150" spans="2:16" x14ac:dyDescent="0.2">
      <c r="B150" s="53"/>
      <c r="C150" s="53"/>
      <c r="D150" s="53"/>
      <c r="E150" s="53"/>
      <c r="F150" s="53"/>
      <c r="G150" s="53"/>
      <c r="H150" s="63"/>
      <c r="I150" s="64"/>
      <c r="J150" s="65"/>
      <c r="K150" s="65"/>
      <c r="L150" s="53"/>
      <c r="M150" s="53"/>
      <c r="N150" s="53"/>
      <c r="O150" s="53"/>
      <c r="P150" s="120"/>
    </row>
    <row r="151" spans="2:16" x14ac:dyDescent="0.2">
      <c r="B151" s="53"/>
      <c r="C151" s="53"/>
      <c r="D151" s="53"/>
      <c r="E151" s="53"/>
      <c r="F151" s="53"/>
      <c r="G151" s="53"/>
      <c r="H151" s="63"/>
      <c r="I151" s="64"/>
      <c r="J151" s="65"/>
      <c r="K151" s="65"/>
      <c r="L151" s="53"/>
      <c r="M151" s="53"/>
      <c r="N151" s="53"/>
      <c r="O151" s="53"/>
      <c r="P151" s="120"/>
    </row>
    <row r="152" spans="2:16" x14ac:dyDescent="0.2">
      <c r="B152" s="53"/>
      <c r="C152" s="53"/>
      <c r="D152" s="53"/>
      <c r="E152" s="53"/>
      <c r="F152" s="53"/>
      <c r="G152" s="53"/>
      <c r="H152" s="63"/>
      <c r="I152" s="64"/>
      <c r="J152" s="65"/>
      <c r="K152" s="65"/>
      <c r="L152" s="53"/>
      <c r="M152" s="53"/>
      <c r="N152" s="53"/>
      <c r="O152" s="53"/>
      <c r="P152" s="120"/>
    </row>
    <row r="153" spans="2:16" x14ac:dyDescent="0.2">
      <c r="B153" s="53"/>
      <c r="C153" s="53"/>
      <c r="D153" s="53"/>
      <c r="E153" s="53"/>
      <c r="F153" s="53"/>
      <c r="G153" s="53"/>
      <c r="H153" s="63"/>
      <c r="I153" s="64"/>
      <c r="J153" s="65"/>
      <c r="K153" s="65"/>
      <c r="L153" s="53"/>
      <c r="M153" s="53"/>
      <c r="N153" s="53"/>
      <c r="O153" s="53"/>
      <c r="P153" s="120"/>
    </row>
    <row r="154" spans="2:16" x14ac:dyDescent="0.2">
      <c r="B154" s="53"/>
      <c r="C154" s="53"/>
      <c r="D154" s="53"/>
      <c r="E154" s="53"/>
      <c r="F154" s="53"/>
      <c r="G154" s="53"/>
      <c r="H154" s="63"/>
      <c r="I154" s="64"/>
      <c r="J154" s="65"/>
      <c r="K154" s="65"/>
      <c r="L154" s="53"/>
      <c r="M154" s="53"/>
      <c r="N154" s="53"/>
      <c r="O154" s="53"/>
      <c r="P154" s="120"/>
    </row>
    <row r="155" spans="2:16" x14ac:dyDescent="0.2">
      <c r="B155" s="53"/>
      <c r="C155" s="53"/>
      <c r="D155" s="53"/>
      <c r="E155" s="53"/>
      <c r="F155" s="53"/>
      <c r="G155" s="53"/>
      <c r="H155" s="63"/>
      <c r="I155" s="64"/>
      <c r="J155" s="65"/>
      <c r="K155" s="65"/>
      <c r="L155" s="53"/>
      <c r="M155" s="53"/>
      <c r="N155" s="53"/>
      <c r="O155" s="53"/>
      <c r="P155" s="120"/>
    </row>
    <row r="156" spans="2:16" x14ac:dyDescent="0.2">
      <c r="B156" s="53"/>
      <c r="C156" s="53"/>
      <c r="D156" s="53"/>
      <c r="E156" s="53"/>
      <c r="F156" s="53"/>
      <c r="G156" s="53"/>
      <c r="H156" s="63"/>
      <c r="I156" s="64"/>
      <c r="J156" s="65"/>
      <c r="K156" s="65"/>
      <c r="L156" s="53"/>
      <c r="M156" s="53"/>
      <c r="N156" s="53"/>
      <c r="O156" s="53"/>
      <c r="P156" s="120"/>
    </row>
    <row r="157" spans="2:16" x14ac:dyDescent="0.2">
      <c r="B157" s="53"/>
      <c r="C157" s="53"/>
      <c r="D157" s="53"/>
      <c r="E157" s="53"/>
      <c r="F157" s="53"/>
      <c r="G157" s="53"/>
      <c r="H157" s="63"/>
      <c r="I157" s="64"/>
      <c r="J157" s="65"/>
      <c r="K157" s="65"/>
      <c r="L157" s="53"/>
      <c r="M157" s="53"/>
      <c r="N157" s="53"/>
      <c r="O157" s="53"/>
      <c r="P157" s="120"/>
    </row>
    <row r="158" spans="2:16" x14ac:dyDescent="0.2">
      <c r="B158" s="53"/>
      <c r="C158" s="53"/>
      <c r="D158" s="53"/>
      <c r="E158" s="53"/>
      <c r="F158" s="53"/>
      <c r="G158" s="53"/>
      <c r="H158" s="63"/>
      <c r="I158" s="64"/>
      <c r="J158" s="65"/>
      <c r="K158" s="65"/>
      <c r="L158" s="53"/>
      <c r="M158" s="53"/>
      <c r="N158" s="53"/>
      <c r="O158" s="53"/>
      <c r="P158" s="120"/>
    </row>
    <row r="159" spans="2:16" x14ac:dyDescent="0.2">
      <c r="B159" s="53"/>
      <c r="C159" s="53"/>
      <c r="D159" s="53"/>
      <c r="E159" s="53"/>
      <c r="F159" s="53"/>
      <c r="G159" s="53"/>
      <c r="H159" s="63"/>
      <c r="I159" s="64"/>
      <c r="J159" s="65"/>
      <c r="K159" s="65"/>
      <c r="L159" s="53"/>
      <c r="M159" s="53"/>
      <c r="N159" s="53"/>
      <c r="O159" s="53"/>
      <c r="P159" s="120"/>
    </row>
    <row r="160" spans="2:16" x14ac:dyDescent="0.2">
      <c r="B160" s="53"/>
      <c r="C160" s="53"/>
      <c r="D160" s="53"/>
      <c r="E160" s="53"/>
      <c r="F160" s="53"/>
      <c r="G160" s="53"/>
      <c r="H160" s="63"/>
      <c r="I160" s="64"/>
      <c r="J160" s="65"/>
      <c r="K160" s="65"/>
      <c r="L160" s="53"/>
      <c r="M160" s="53"/>
      <c r="N160" s="53"/>
      <c r="O160" s="53"/>
      <c r="P160" s="120"/>
    </row>
    <row r="161" spans="2:16" x14ac:dyDescent="0.2">
      <c r="B161" s="53"/>
      <c r="C161" s="53"/>
      <c r="D161" s="53"/>
      <c r="E161" s="53"/>
      <c r="F161" s="53"/>
      <c r="G161" s="53"/>
      <c r="H161" s="63"/>
      <c r="I161" s="64"/>
      <c r="J161" s="65"/>
      <c r="K161" s="65"/>
      <c r="L161" s="53"/>
      <c r="M161" s="53"/>
      <c r="N161" s="53"/>
      <c r="O161" s="53"/>
      <c r="P161" s="120"/>
    </row>
    <row r="162" spans="2:16" x14ac:dyDescent="0.2">
      <c r="B162" s="53"/>
      <c r="C162" s="53"/>
      <c r="D162" s="53"/>
      <c r="E162" s="53"/>
      <c r="F162" s="53"/>
      <c r="G162" s="53"/>
      <c r="H162" s="63"/>
      <c r="I162" s="64"/>
      <c r="J162" s="65"/>
      <c r="K162" s="65"/>
    </row>
    <row r="163" spans="2:16" x14ac:dyDescent="0.2">
      <c r="B163" s="53"/>
      <c r="C163" s="53"/>
      <c r="D163" s="53"/>
      <c r="E163" s="53"/>
      <c r="F163" s="53"/>
      <c r="G163" s="53"/>
      <c r="H163" s="63"/>
      <c r="I163" s="64"/>
      <c r="J163" s="65"/>
      <c r="K163" s="65"/>
    </row>
    <row r="164" spans="2:16" x14ac:dyDescent="0.2">
      <c r="B164" s="53"/>
      <c r="C164" s="53"/>
      <c r="D164" s="53"/>
      <c r="E164" s="53"/>
      <c r="F164" s="53"/>
      <c r="G164" s="53"/>
      <c r="H164" s="63"/>
      <c r="I164" s="64"/>
      <c r="J164" s="65"/>
      <c r="K164" s="65"/>
    </row>
  </sheetData>
  <sheetProtection algorithmName="SHA-512" hashValue="5BU1SKYvE3QxJC8/5TTkEqN2aMWeQtcpihyNc+7AiMntmeW+QGapQKBDhmajlcSzJlryFWI5rqzbJPxsPnR5FA==" saltValue="5S0iTP7XtswxZxw8Xk44bw==" spinCount="100000" sheet="1" insertRows="0" selectLockedCells="1"/>
  <dataConsolidate/>
  <mergeCells count="138">
    <mergeCell ref="C2:F2"/>
    <mergeCell ref="H2:I2"/>
    <mergeCell ref="D5:E5"/>
    <mergeCell ref="D6:E6"/>
    <mergeCell ref="B9:K9"/>
    <mergeCell ref="B10:K10"/>
    <mergeCell ref="A24:G24"/>
    <mergeCell ref="G25:I25"/>
    <mergeCell ref="G26:I26"/>
    <mergeCell ref="B30:K30"/>
    <mergeCell ref="B64:D64"/>
    <mergeCell ref="E64:F64"/>
    <mergeCell ref="B65:D65"/>
    <mergeCell ref="E65:F65"/>
    <mergeCell ref="G45:I45"/>
    <mergeCell ref="A44:G44"/>
    <mergeCell ref="B66:D66"/>
    <mergeCell ref="E66:F66"/>
    <mergeCell ref="G46:I46"/>
    <mergeCell ref="C49:I49"/>
    <mergeCell ref="B61:K61"/>
    <mergeCell ref="B62:D62"/>
    <mergeCell ref="E62:F62"/>
    <mergeCell ref="K62:K63"/>
    <mergeCell ref="B63:D63"/>
    <mergeCell ref="E63:F63"/>
    <mergeCell ref="B52:K52"/>
    <mergeCell ref="B54:E54"/>
    <mergeCell ref="B55:E55"/>
    <mergeCell ref="B56:E56"/>
    <mergeCell ref="G60:I60"/>
    <mergeCell ref="B87:D87"/>
    <mergeCell ref="E87:F87"/>
    <mergeCell ref="B88:D88"/>
    <mergeCell ref="E88:F88"/>
    <mergeCell ref="B89:D89"/>
    <mergeCell ref="E89:F89"/>
    <mergeCell ref="B79:D79"/>
    <mergeCell ref="E79:F79"/>
    <mergeCell ref="B80:D80"/>
    <mergeCell ref="E80:F80"/>
    <mergeCell ref="B81:D81"/>
    <mergeCell ref="E81:F81"/>
    <mergeCell ref="B76:D76"/>
    <mergeCell ref="E76:F76"/>
    <mergeCell ref="B77:D77"/>
    <mergeCell ref="E77:F77"/>
    <mergeCell ref="B78:D78"/>
    <mergeCell ref="E78:F78"/>
    <mergeCell ref="B71:D71"/>
    <mergeCell ref="B72:D72"/>
    <mergeCell ref="B57:E57"/>
    <mergeCell ref="B58:E58"/>
    <mergeCell ref="B59:E59"/>
    <mergeCell ref="B73:D73"/>
    <mergeCell ref="B74:D74"/>
    <mergeCell ref="B75:D75"/>
    <mergeCell ref="E75:F75"/>
    <mergeCell ref="B67:D67"/>
    <mergeCell ref="E67:F67"/>
    <mergeCell ref="B68:D68"/>
    <mergeCell ref="E68:F68"/>
    <mergeCell ref="B69:D69"/>
    <mergeCell ref="B70:D70"/>
    <mergeCell ref="B117:C117"/>
    <mergeCell ref="B118:C118"/>
    <mergeCell ref="D118:E118"/>
    <mergeCell ref="G82:I82"/>
    <mergeCell ref="G115:I115"/>
    <mergeCell ref="B90:D90"/>
    <mergeCell ref="E90:F90"/>
    <mergeCell ref="B91:D91"/>
    <mergeCell ref="B92:D92"/>
    <mergeCell ref="B93:D93"/>
    <mergeCell ref="B94:D94"/>
    <mergeCell ref="B95:D95"/>
    <mergeCell ref="B96:D96"/>
    <mergeCell ref="B97:D97"/>
    <mergeCell ref="E97:F97"/>
    <mergeCell ref="G104:I104"/>
    <mergeCell ref="B105:K105"/>
    <mergeCell ref="B106:D106"/>
    <mergeCell ref="E106:F106"/>
    <mergeCell ref="K106:K107"/>
    <mergeCell ref="B107:D107"/>
    <mergeCell ref="E107:F107"/>
    <mergeCell ref="B101:D101"/>
    <mergeCell ref="E101:F101"/>
    <mergeCell ref="B124:C124"/>
    <mergeCell ref="B125:C125"/>
    <mergeCell ref="G125:I125"/>
    <mergeCell ref="B127:C127"/>
    <mergeCell ref="B119:C119"/>
    <mergeCell ref="D119:E119"/>
    <mergeCell ref="B120:C120"/>
    <mergeCell ref="D120:E120"/>
    <mergeCell ref="B121:C121"/>
    <mergeCell ref="D121:E121"/>
    <mergeCell ref="B141:K144"/>
    <mergeCell ref="B51:K51"/>
    <mergeCell ref="B83:K83"/>
    <mergeCell ref="B84:D84"/>
    <mergeCell ref="E84:F84"/>
    <mergeCell ref="K84:K85"/>
    <mergeCell ref="B85:D85"/>
    <mergeCell ref="E85:F85"/>
    <mergeCell ref="B86:D86"/>
    <mergeCell ref="E86:F86"/>
    <mergeCell ref="J127:J128"/>
    <mergeCell ref="K127:K128"/>
    <mergeCell ref="B128:C128"/>
    <mergeCell ref="G134:I134"/>
    <mergeCell ref="F136:I136"/>
    <mergeCell ref="J136:K136"/>
    <mergeCell ref="G122:I122"/>
    <mergeCell ref="B123:C123"/>
    <mergeCell ref="B98:D98"/>
    <mergeCell ref="E98:F98"/>
    <mergeCell ref="B99:D99"/>
    <mergeCell ref="E99:F99"/>
    <mergeCell ref="B100:D100"/>
    <mergeCell ref="E100:F100"/>
    <mergeCell ref="B102:D102"/>
    <mergeCell ref="E102:F102"/>
    <mergeCell ref="B103:D103"/>
    <mergeCell ref="E103:F103"/>
    <mergeCell ref="G114:I114"/>
    <mergeCell ref="B111:D111"/>
    <mergeCell ref="E111:F111"/>
    <mergeCell ref="B112:D112"/>
    <mergeCell ref="E112:F112"/>
    <mergeCell ref="B113:D113"/>
    <mergeCell ref="B108:D108"/>
    <mergeCell ref="E108:F108"/>
    <mergeCell ref="B109:D109"/>
    <mergeCell ref="E109:F109"/>
    <mergeCell ref="B110:D110"/>
    <mergeCell ref="E110:F110"/>
  </mergeCells>
  <dataValidations count="8">
    <dataValidation showInputMessage="1" showErrorMessage="1" sqref="G118:G121 B118:C118"/>
    <dataValidation type="list" allowBlank="1" showInputMessage="1" showErrorMessage="1" sqref="B126:C126">
      <formula1>$M$124:$M$134</formula1>
    </dataValidation>
    <dataValidation type="list" allowBlank="1" showInputMessage="1" showErrorMessage="1" sqref="B125:C125">
      <formula1>$M$124:$M$127</formula1>
    </dataValidation>
    <dataValidation type="list" showInputMessage="1" showErrorMessage="1" sqref="G63:G81 G85:G103">
      <formula1>$M$63:$M$69</formula1>
    </dataValidation>
    <dataValidation type="list" showInputMessage="1" showErrorMessage="1" sqref="G107:G113">
      <formula1>$M$101:$M$111</formula1>
    </dataValidation>
    <dataValidation type="list" showInputMessage="1" showErrorMessage="1" sqref="C129:C133">
      <formula1>$N$128:$N$133</formula1>
    </dataValidation>
    <dataValidation type="list" showInputMessage="1" showErrorMessage="1" sqref="B119:C121">
      <formula1>$M$82:$M$117</formula1>
    </dataValidation>
    <dataValidation type="list" allowBlank="1" showInputMessage="1" showErrorMessage="1" sqref="B55:E59">
      <formula1>$M$52:$M$55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89" orientation="portrait" r:id="rId1"/>
  <headerFooter alignWithMargins="0">
    <oddHeader>&amp;L&amp;G&amp;"Calibri,Negrita"&amp;12Ajuntament d'Alzira&amp;R&amp;"Calibri,Negrita"&amp;11
AUTOBAREMACIÓ DE MÈRITS</oddHeader>
  </headerFooter>
  <rowBreaks count="2" manualBreakCount="2">
    <brk id="29" max="10" man="1"/>
    <brk id="60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Jordi Mena Ivars</cp:lastModifiedBy>
  <dcterms:created xsi:type="dcterms:W3CDTF">2022-05-17T11:20:39Z</dcterms:created>
  <dcterms:modified xsi:type="dcterms:W3CDTF">2023-04-25T11:33:36Z</dcterms:modified>
</cp:coreProperties>
</file>