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15030" windowHeight="8310"/>
  </bookViews>
  <sheets>
    <sheet name="AUTOBAREMACIÓ" sheetId="1" r:id="rId1"/>
  </sheets>
  <definedNames>
    <definedName name="_xlnm._FilterDatabase" localSheetId="0" hidden="1">AUTOBAREMACIÓ!$L$107:$L$120</definedName>
    <definedName name="_xlnm.Print_Area" localSheetId="0">AUTOBAREMACIÓ!$A:$K</definedName>
  </definedNames>
  <calcPr calcId="125725"/>
</workbook>
</file>

<file path=xl/calcChain.xml><?xml version="1.0" encoding="utf-8"?>
<calcChain xmlns="http://schemas.openxmlformats.org/spreadsheetml/2006/main">
  <c r="J141" i="1"/>
  <c r="J122"/>
  <c r="J132"/>
  <c r="J133"/>
  <c r="J134"/>
  <c r="J135"/>
  <c r="J136"/>
  <c r="J114"/>
  <c r="J115"/>
  <c r="J116"/>
  <c r="J117"/>
  <c r="J118"/>
  <c r="J119"/>
  <c r="J129"/>
  <c r="J130"/>
  <c r="J80"/>
  <c r="J145"/>
  <c r="J146"/>
  <c r="J147"/>
  <c r="J148"/>
  <c r="J149"/>
  <c r="J150"/>
  <c r="J151"/>
  <c r="J152"/>
  <c r="J144"/>
  <c r="J127"/>
  <c r="J128"/>
  <c r="J131"/>
  <c r="J137"/>
  <c r="J138"/>
  <c r="J139"/>
  <c r="J140"/>
  <c r="J126"/>
  <c r="J108"/>
  <c r="J109"/>
  <c r="J110"/>
  <c r="J111"/>
  <c r="J112"/>
  <c r="J113"/>
  <c r="J120"/>
  <c r="J121"/>
  <c r="J107"/>
  <c r="J100"/>
  <c r="J101"/>
  <c r="J102"/>
  <c r="J99"/>
  <c r="J93"/>
  <c r="J94" s="1"/>
  <c r="J86"/>
  <c r="J85"/>
  <c r="H72"/>
  <c r="H71"/>
  <c r="H70"/>
  <c r="H69"/>
  <c r="H68"/>
  <c r="H67"/>
  <c r="H66"/>
  <c r="H65"/>
  <c r="H64"/>
  <c r="H63"/>
  <c r="H62"/>
  <c r="H61"/>
  <c r="H56"/>
  <c r="H55"/>
  <c r="H54"/>
  <c r="H53"/>
  <c r="H52"/>
  <c r="H51"/>
  <c r="H50"/>
  <c r="H49"/>
  <c r="H48"/>
  <c r="H47"/>
  <c r="H46"/>
  <c r="H45"/>
  <c r="H30"/>
  <c r="H31"/>
  <c r="H32"/>
  <c r="H33"/>
  <c r="H34"/>
  <c r="H35"/>
  <c r="H36"/>
  <c r="H37"/>
  <c r="H38"/>
  <c r="H39"/>
  <c r="H40"/>
  <c r="H29"/>
  <c r="H13"/>
  <c r="H14"/>
  <c r="H15"/>
  <c r="H16"/>
  <c r="H17"/>
  <c r="H18"/>
  <c r="H19"/>
  <c r="H20"/>
  <c r="H21"/>
  <c r="H22"/>
  <c r="H23"/>
  <c r="H12"/>
  <c r="H73" l="1"/>
  <c r="I73" s="1"/>
  <c r="J73" s="1"/>
  <c r="H57"/>
  <c r="I57" s="1"/>
  <c r="J57" s="1"/>
  <c r="J153"/>
  <c r="J87"/>
  <c r="J154" l="1"/>
  <c r="J103"/>
  <c r="J104" s="1"/>
  <c r="H41"/>
  <c r="I41" s="1"/>
  <c r="J41" s="1"/>
  <c r="H24"/>
  <c r="I24" s="1"/>
  <c r="J24" s="1"/>
  <c r="J58" l="1"/>
  <c r="J74"/>
  <c r="J25"/>
  <c r="J42"/>
  <c r="J75" l="1"/>
  <c r="J157" s="1"/>
</calcChain>
</file>

<file path=xl/sharedStrings.xml><?xml version="1.0" encoding="utf-8"?>
<sst xmlns="http://schemas.openxmlformats.org/spreadsheetml/2006/main" count="148" uniqueCount="88">
  <si>
    <t>CONVOCATÒRIA:</t>
  </si>
  <si>
    <t>EXPT. Nº.</t>
  </si>
  <si>
    <t>1. DADES DEL/DE LA SOL·LICITANT</t>
  </si>
  <si>
    <t>PRIMER COGNOM</t>
  </si>
  <si>
    <t>SEGON COGNOM</t>
  </si>
  <si>
    <t>NOM</t>
  </si>
  <si>
    <t>DNI</t>
  </si>
  <si>
    <t>2. MÈRITS A VALORAR</t>
  </si>
  <si>
    <t>DOCNº.</t>
  </si>
  <si>
    <t>% jornada (1)</t>
  </si>
  <si>
    <t>INICI (dd-mm-aa)</t>
  </si>
  <si>
    <t>FI (dd-mm-aa)</t>
  </si>
  <si>
    <t>dies</t>
  </si>
  <si>
    <t>Mesos</t>
  </si>
  <si>
    <t>Pts</t>
  </si>
  <si>
    <t>Trib</t>
  </si>
  <si>
    <t xml:space="preserve">TOTAL </t>
  </si>
  <si>
    <r>
      <t>(1)</t>
    </r>
    <r>
      <rPr>
        <i/>
        <sz val="10"/>
        <rFont val="Calibri"/>
        <family val="2"/>
      </rPr>
      <t>Indique el percentatge de la jornada que figure a la vida laboral. En cas de jornada completa, s'indicarà "100"</t>
    </r>
  </si>
  <si>
    <t xml:space="preserve"> </t>
  </si>
  <si>
    <t xml:space="preserve">TITULACIÓ SUPERIOR A LA PLAÇA A EXERCIR I RELACIONADA AMB L'ITINERARI PROFESSIONAL </t>
  </si>
  <si>
    <t>TOTAL TITULACIÓ COMPLEM.</t>
  </si>
  <si>
    <t>CERTIFICAT</t>
  </si>
  <si>
    <t xml:space="preserve"> CONEIXEMENTS DE VALENCIÀ</t>
  </si>
  <si>
    <t>NIVELL VALENCIÀ (s'avaluarà el superior)</t>
  </si>
  <si>
    <t>Nivell Mitjà/C1</t>
  </si>
  <si>
    <t>Nivell Superior/C2</t>
  </si>
  <si>
    <t>TÍTOL IDIOMA</t>
  </si>
  <si>
    <t>NIVELL</t>
  </si>
  <si>
    <t>Anglés</t>
  </si>
  <si>
    <t>Francés</t>
  </si>
  <si>
    <t>C1 o homologat</t>
  </si>
  <si>
    <t>Alemany</t>
  </si>
  <si>
    <t>C2 o homologat</t>
  </si>
  <si>
    <t>Italià</t>
  </si>
  <si>
    <t xml:space="preserve">TOTAL ALTRES IDIOMES </t>
  </si>
  <si>
    <t>Altres</t>
  </si>
  <si>
    <t>CURSOS FORMACIÓ  com assistent</t>
  </si>
  <si>
    <t>DENOMINACIÓ DEL CURS</t>
  </si>
  <si>
    <t>ENTITAT CONVOCANT</t>
  </si>
  <si>
    <t>HORES</t>
  </si>
  <si>
    <t>De 20 a 50 hores</t>
  </si>
  <si>
    <t>De 51 a 100 hores</t>
  </si>
  <si>
    <t>De 101 a 150 hores</t>
  </si>
  <si>
    <t>151 hores o més</t>
  </si>
  <si>
    <t>sum</t>
  </si>
  <si>
    <t>CURSOS FORMACIÓ  com aprofitament</t>
  </si>
  <si>
    <t>Llenguatge Administratiu</t>
  </si>
  <si>
    <t xml:space="preserve">3. DECLARACIÓ, LLOC I DATA </t>
  </si>
  <si>
    <t>La persona DECLARA baix la seua expressa responsabilitat que són certes quantes dades figuren al present imprès d'autobaremació, i es compromet a acreditar documentalment tots els mèrits autobaremats que figuren a aquest model.</t>
  </si>
  <si>
    <t>Data</t>
  </si>
  <si>
    <t>C03/22.-PROVISIÓ TEMPORAL MILLORA OCUPACIÓ O ADSCRIPCIÓ PROVISIONAL</t>
  </si>
  <si>
    <t>261/2022</t>
  </si>
  <si>
    <t>EXPERIÈNCIA PROFESSIONAL (màx. 6,00 punts)</t>
  </si>
  <si>
    <t>TOTAL mateix G/S i àrea</t>
  </si>
  <si>
    <t>Funcionari/a en Grup/Subgrup igual o superior i mateixa àrea (0,09p. Per mes)</t>
  </si>
  <si>
    <t>TREBALLS A L'ADMINISTRACIÓ</t>
  </si>
  <si>
    <t>TOTAL G/S igual o superior i mateixa àrea</t>
  </si>
  <si>
    <t>TOTAL EXPERIÈNCIA (màx. 6 p.)</t>
  </si>
  <si>
    <t>Funcionari/a en Grup/Subgrup inmediat inferior i mateixa àrea (0,07p. Per mes)</t>
  </si>
  <si>
    <t>Funcionari/a en qualsevol Grup/Subgrup (0,01p. Per mes)</t>
  </si>
  <si>
    <t>Titulació superior</t>
  </si>
  <si>
    <t>11.2.2 TITULACIÓ ACADÈMICA (màx. 2 p.)</t>
  </si>
  <si>
    <t>Nivell Elemental/B1</t>
  </si>
  <si>
    <t>TOTAL VALENCIÀ (MÀX. 2 P.)</t>
  </si>
  <si>
    <t>CONEIXEMENTS VALENCIÀ (màx. 2 p.)</t>
  </si>
  <si>
    <t>CONEIXEMENTS ALTRES IDIOMES (anglés, francés, alemany, italià) (màx. 2 p.)</t>
  </si>
  <si>
    <t>TOTAL IDIOMES (MÀX. 2 P.)</t>
  </si>
  <si>
    <t>B2 o homologat</t>
  </si>
  <si>
    <t>B1 o homologat</t>
  </si>
  <si>
    <t>A2 o homologat</t>
  </si>
  <si>
    <t>A1 o homologat</t>
  </si>
  <si>
    <t>TOTAL CONCURS 17 punts</t>
  </si>
  <si>
    <t>CURSOS FORMACIÓ  com a ponent</t>
  </si>
  <si>
    <t>TOTAL FORMACIÓ (màx. 3 p.)</t>
  </si>
  <si>
    <t>De 15 hores o més</t>
  </si>
  <si>
    <t>De 25 hores o més</t>
  </si>
  <si>
    <t>De 50 hores o més</t>
  </si>
  <si>
    <t>De 75 hores o més</t>
  </si>
  <si>
    <t>De 100 hores o més</t>
  </si>
  <si>
    <t>De 200 hores o més</t>
  </si>
  <si>
    <t>Indicar horas en Denominació del curs</t>
  </si>
  <si>
    <t>5.A.2) NIVELL COMPL. DESTINACIÓ (fins un màx. 2  punts)</t>
  </si>
  <si>
    <t>Per tenir consolidat el nivell competencial/CD igual o superior al del lloc</t>
  </si>
  <si>
    <t xml:space="preserve">Per tenir consolidat el nivell competencial/CD </t>
  </si>
  <si>
    <t>Per tenir consolidat el nivell competencial/CD inferior 1 o 2 nivells</t>
  </si>
  <si>
    <t>TOTAL (màx. 2p.)</t>
  </si>
  <si>
    <t>Per tenir consolidat el nivell competencial/CD inferior 3 o 4 nivells</t>
  </si>
  <si>
    <t>Funcionari/a en Grup/Subgrup del lloc específic i mateixa àrea (0,12 p. per mes)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</si>
</sst>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dd\-mm\-yy;@"/>
  </numFmts>
  <fonts count="31">
    <font>
      <sz val="10"/>
      <name val="Arial"/>
    </font>
    <font>
      <sz val="10"/>
      <color rgb="FFFF0000"/>
      <name val="Calibri"/>
      <family val="2"/>
    </font>
    <font>
      <sz val="10"/>
      <name val="Calibri"/>
      <family val="2"/>
    </font>
    <font>
      <sz val="8"/>
      <name val="Calibri"/>
      <family val="2"/>
    </font>
    <font>
      <sz val="10"/>
      <color theme="0"/>
      <name val="Calibri"/>
      <family val="2"/>
    </font>
    <font>
      <sz val="10"/>
      <color rgb="FFFF0066"/>
      <name val="Calibri"/>
      <family val="2"/>
    </font>
    <font>
      <b/>
      <sz val="10"/>
      <name val="Calibri"/>
      <family val="2"/>
    </font>
    <font>
      <i/>
      <sz val="9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b/>
      <sz val="8"/>
      <name val="Calibri"/>
      <family val="2"/>
    </font>
    <font>
      <i/>
      <sz val="8"/>
      <name val="Calibri"/>
      <family val="2"/>
    </font>
    <font>
      <sz val="10"/>
      <color theme="1"/>
      <name val="Calibri"/>
      <family val="2"/>
    </font>
    <font>
      <sz val="10"/>
      <name val="Arial"/>
      <family val="2"/>
    </font>
    <font>
      <b/>
      <i/>
      <sz val="8"/>
      <name val="Calibri"/>
      <family val="2"/>
    </font>
    <font>
      <i/>
      <vertAlign val="superscript"/>
      <sz val="10"/>
      <name val="Calibri"/>
      <family val="2"/>
    </font>
    <font>
      <i/>
      <sz val="10"/>
      <name val="Calibri"/>
      <family val="2"/>
    </font>
    <font>
      <sz val="11"/>
      <name val="Calibri"/>
      <family val="2"/>
    </font>
    <font>
      <vertAlign val="superscript"/>
      <sz val="12"/>
      <name val="Calibri"/>
      <family val="2"/>
    </font>
    <font>
      <vertAlign val="superscript"/>
      <sz val="14"/>
      <name val="Calibri"/>
      <family val="2"/>
    </font>
    <font>
      <b/>
      <sz val="9"/>
      <name val="Calibri"/>
      <family val="2"/>
    </font>
    <font>
      <sz val="9"/>
      <color theme="0"/>
      <name val="Calibri"/>
      <family val="2"/>
    </font>
    <font>
      <sz val="11"/>
      <color theme="0"/>
      <name val="Arial"/>
      <family val="2"/>
    </font>
    <font>
      <sz val="9"/>
      <color rgb="FFFF0000"/>
      <name val="Calibri"/>
      <family val="2"/>
    </font>
    <font>
      <b/>
      <sz val="9"/>
      <color theme="0"/>
      <name val="Arial"/>
      <family val="2"/>
    </font>
    <font>
      <sz val="8"/>
      <color theme="0"/>
      <name val="Calibri"/>
      <family val="2"/>
    </font>
    <font>
      <sz val="11"/>
      <color theme="0"/>
      <name val="Calibri"/>
      <family val="2"/>
    </font>
    <font>
      <sz val="8"/>
      <color rgb="FFFF0000"/>
      <name val="Calibri"/>
      <family val="2"/>
    </font>
    <font>
      <b/>
      <sz val="8"/>
      <color theme="0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</fills>
  <borders count="4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9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</cellStyleXfs>
  <cellXfs count="268">
    <xf numFmtId="0" fontId="0" fillId="0" borderId="0" xfId="0"/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1" fontId="2" fillId="0" borderId="0" xfId="0" applyNumberFormat="1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6" fillId="2" borderId="2" xfId="0" applyFont="1" applyFill="1" applyBorder="1" applyAlignment="1" applyProtection="1">
      <alignment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left" vertical="center" wrapText="1"/>
    </xf>
    <xf numFmtId="0" fontId="6" fillId="2" borderId="8" xfId="0" applyFont="1" applyFill="1" applyBorder="1" applyAlignment="1" applyProtection="1">
      <alignment vertical="center" wrapText="1"/>
    </xf>
    <xf numFmtId="0" fontId="6" fillId="2" borderId="9" xfId="0" applyFont="1" applyFill="1" applyBorder="1" applyAlignment="1" applyProtection="1">
      <alignment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vertical="center" wrapText="1"/>
    </xf>
    <xf numFmtId="0" fontId="7" fillId="0" borderId="6" xfId="0" applyFont="1" applyBorder="1" applyAlignment="1" applyProtection="1">
      <alignment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vertical="center" wrapText="1"/>
      <protection locked="0"/>
    </xf>
    <xf numFmtId="0" fontId="2" fillId="0" borderId="15" xfId="0" applyFont="1" applyBorder="1" applyAlignment="1" applyProtection="1">
      <alignment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1" fillId="0" borderId="19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1" fontId="7" fillId="0" borderId="21" xfId="0" applyNumberFormat="1" applyFont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11" fillId="2" borderId="22" xfId="0" applyFont="1" applyFill="1" applyBorder="1" applyAlignment="1" applyProtection="1">
      <alignment horizontal="center" vertical="center" wrapText="1"/>
    </xf>
    <xf numFmtId="0" fontId="11" fillId="2" borderId="23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Alignment="1" applyProtection="1">
      <alignment vertical="center"/>
    </xf>
    <xf numFmtId="0" fontId="12" fillId="0" borderId="24" xfId="0" applyFont="1" applyBorder="1" applyAlignment="1" applyProtection="1">
      <alignment vertical="center" wrapText="1"/>
      <protection locked="0"/>
    </xf>
    <xf numFmtId="164" fontId="2" fillId="0" borderId="23" xfId="0" applyNumberFormat="1" applyFont="1" applyBorder="1" applyAlignment="1" applyProtection="1">
      <alignment horizontal="center" vertical="center" wrapText="1"/>
      <protection locked="0"/>
    </xf>
    <xf numFmtId="1" fontId="3" fillId="0" borderId="24" xfId="0" applyNumberFormat="1" applyFont="1" applyBorder="1" applyAlignment="1" applyProtection="1">
      <alignment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2" fontId="3" fillId="0" borderId="28" xfId="0" applyNumberFormat="1" applyFont="1" applyBorder="1" applyAlignment="1" applyProtection="1">
      <alignment horizontal="right" vertical="center" wrapText="1"/>
    </xf>
    <xf numFmtId="2" fontId="3" fillId="2" borderId="1" xfId="0" applyNumberFormat="1" applyFont="1" applyFill="1" applyBorder="1" applyAlignment="1" applyProtection="1">
      <alignment vertical="center" wrapText="1"/>
    </xf>
    <xf numFmtId="0" fontId="12" fillId="0" borderId="11" xfId="0" applyFont="1" applyBorder="1" applyAlignment="1" applyProtection="1">
      <alignment vertical="center" wrapText="1"/>
      <protection locked="0"/>
    </xf>
    <xf numFmtId="164" fontId="2" fillId="0" borderId="6" xfId="0" applyNumberFormat="1" applyFont="1" applyBorder="1" applyAlignment="1" applyProtection="1">
      <alignment horizontal="center" vertical="center" wrapText="1"/>
      <protection locked="0"/>
    </xf>
    <xf numFmtId="1" fontId="3" fillId="0" borderId="31" xfId="0" applyNumberFormat="1" applyFont="1" applyBorder="1" applyAlignment="1" applyProtection="1">
      <alignment horizontal="center" vertical="center" wrapText="1"/>
    </xf>
    <xf numFmtId="2" fontId="3" fillId="0" borderId="0" xfId="0" applyNumberFormat="1" applyFont="1" applyBorder="1" applyAlignment="1" applyProtection="1">
      <alignment horizontal="right" vertical="center" wrapText="1"/>
    </xf>
    <xf numFmtId="1" fontId="3" fillId="0" borderId="24" xfId="0" applyNumberFormat="1" applyFont="1" applyBorder="1" applyAlignment="1" applyProtection="1">
      <alignment horizontal="center" vertical="center" wrapText="1"/>
    </xf>
    <xf numFmtId="2" fontId="3" fillId="0" borderId="25" xfId="0" applyNumberFormat="1" applyFont="1" applyBorder="1" applyAlignment="1" applyProtection="1">
      <alignment horizontal="right" vertical="center" wrapText="1"/>
    </xf>
    <xf numFmtId="2" fontId="3" fillId="2" borderId="26" xfId="0" applyNumberFormat="1" applyFont="1" applyFill="1" applyBorder="1" applyAlignment="1" applyProtection="1">
      <alignment vertical="center" wrapText="1"/>
    </xf>
    <xf numFmtId="1" fontId="3" fillId="2" borderId="6" xfId="0" applyNumberFormat="1" applyFont="1" applyFill="1" applyBorder="1" applyAlignment="1" applyProtection="1">
      <alignment vertical="center" wrapText="1"/>
    </xf>
    <xf numFmtId="2" fontId="3" fillId="2" borderId="23" xfId="0" applyNumberFormat="1" applyFont="1" applyFill="1" applyBorder="1" applyAlignment="1" applyProtection="1">
      <alignment horizontal="center" vertical="center" wrapText="1"/>
    </xf>
    <xf numFmtId="2" fontId="3" fillId="2" borderId="23" xfId="0" applyNumberFormat="1" applyFont="1" applyFill="1" applyBorder="1" applyAlignment="1" applyProtection="1">
      <alignment horizontal="right" vertical="center" wrapText="1"/>
    </xf>
    <xf numFmtId="2" fontId="3" fillId="2" borderId="23" xfId="0" applyNumberFormat="1" applyFont="1" applyFill="1" applyBorder="1" applyAlignment="1" applyProtection="1">
      <alignment vertical="center" wrapText="1"/>
    </xf>
    <xf numFmtId="0" fontId="2" fillId="5" borderId="0" xfId="0" applyFont="1" applyFill="1" applyBorder="1" applyAlignment="1" applyProtection="1">
      <alignment horizontal="center" vertical="center" wrapText="1"/>
    </xf>
    <xf numFmtId="0" fontId="2" fillId="5" borderId="27" xfId="0" applyFont="1" applyFill="1" applyBorder="1" applyAlignment="1" applyProtection="1">
      <alignment horizontal="center" vertical="center" wrapText="1"/>
    </xf>
    <xf numFmtId="2" fontId="10" fillId="0" borderId="2" xfId="0" applyNumberFormat="1" applyFont="1" applyBorder="1" applyAlignment="1" applyProtection="1">
      <alignment horizontal="right" vertical="center" wrapText="1"/>
    </xf>
    <xf numFmtId="2" fontId="14" fillId="2" borderId="32" xfId="0" applyNumberFormat="1" applyFont="1" applyFill="1" applyBorder="1" applyAlignment="1" applyProtection="1">
      <alignment vertical="center" wrapText="1"/>
    </xf>
    <xf numFmtId="0" fontId="15" fillId="0" borderId="33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2" fontId="10" fillId="0" borderId="0" xfId="0" applyNumberFormat="1" applyFont="1" applyFill="1" applyBorder="1" applyAlignment="1" applyProtection="1">
      <alignment horizontal="right" vertical="center" wrapText="1"/>
    </xf>
    <xf numFmtId="2" fontId="10" fillId="0" borderId="34" xfId="0" applyNumberFormat="1" applyFont="1" applyFill="1" applyBorder="1" applyAlignment="1" applyProtection="1">
      <alignment vertical="center" wrapText="1"/>
    </xf>
    <xf numFmtId="0" fontId="15" fillId="0" borderId="35" xfId="0" applyFont="1" applyBorder="1" applyAlignment="1" applyProtection="1">
      <alignment vertical="center" wrapText="1"/>
    </xf>
    <xf numFmtId="0" fontId="2" fillId="0" borderId="36" xfId="0" applyFont="1" applyBorder="1" applyAlignment="1" applyProtection="1">
      <alignment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left" vertical="center" wrapText="1"/>
    </xf>
    <xf numFmtId="2" fontId="10" fillId="0" borderId="36" xfId="0" applyNumberFormat="1" applyFont="1" applyBorder="1" applyAlignment="1" applyProtection="1">
      <alignment horizontal="right" vertical="center" wrapText="1"/>
    </xf>
    <xf numFmtId="2" fontId="10" fillId="0" borderId="19" xfId="0" applyNumberFormat="1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2" fontId="10" fillId="0" borderId="0" xfId="0" applyNumberFormat="1" applyFont="1" applyBorder="1" applyAlignment="1" applyProtection="1">
      <alignment horizontal="right" vertical="center" wrapText="1"/>
    </xf>
    <xf numFmtId="2" fontId="10" fillId="0" borderId="1" xfId="0" applyNumberFormat="1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1" fontId="7" fillId="0" borderId="0" xfId="0" applyNumberFormat="1" applyFont="1" applyBorder="1" applyAlignment="1" applyProtection="1">
      <alignment horizontal="left" vertical="center" wrapText="1"/>
    </xf>
    <xf numFmtId="0" fontId="11" fillId="2" borderId="6" xfId="0" applyFont="1" applyFill="1" applyBorder="1" applyAlignment="1" applyProtection="1">
      <alignment vertical="center" wrapText="1"/>
    </xf>
    <xf numFmtId="0" fontId="15" fillId="0" borderId="28" xfId="0" applyFont="1" applyBorder="1" applyAlignment="1" applyProtection="1">
      <alignment vertical="center" wrapText="1"/>
    </xf>
    <xf numFmtId="0" fontId="1" fillId="0" borderId="6" xfId="0" applyFont="1" applyBorder="1" applyAlignment="1" applyProtection="1">
      <alignment vertical="center" wrapText="1"/>
    </xf>
    <xf numFmtId="0" fontId="11" fillId="2" borderId="30" xfId="0" applyFont="1" applyFill="1" applyBorder="1" applyAlignment="1" applyProtection="1">
      <alignment vertical="center" wrapText="1"/>
    </xf>
    <xf numFmtId="0" fontId="18" fillId="0" borderId="0" xfId="0" applyFont="1" applyBorder="1" applyAlignment="1" applyProtection="1">
      <alignment vertical="center" wrapText="1"/>
    </xf>
    <xf numFmtId="0" fontId="1" fillId="0" borderId="25" xfId="0" applyFont="1" applyBorder="1" applyAlignment="1" applyProtection="1">
      <alignment vertical="center" wrapText="1"/>
    </xf>
    <xf numFmtId="0" fontId="20" fillId="0" borderId="29" xfId="0" applyFont="1" applyBorder="1" applyAlignment="1" applyProtection="1">
      <alignment horizontal="center" vertical="center" wrapText="1"/>
    </xf>
    <xf numFmtId="2" fontId="10" fillId="0" borderId="4" xfId="0" applyNumberFormat="1" applyFont="1" applyBorder="1" applyAlignment="1" applyProtection="1">
      <alignment horizontal="right" vertical="center" wrapText="1"/>
    </xf>
    <xf numFmtId="0" fontId="11" fillId="0" borderId="1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2" fontId="14" fillId="0" borderId="1" xfId="0" applyNumberFormat="1" applyFont="1" applyFill="1" applyBorder="1" applyAlignment="1" applyProtection="1">
      <alignment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1" fontId="2" fillId="0" borderId="0" xfId="0" applyNumberFormat="1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right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21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27" xfId="0" applyFont="1" applyBorder="1" applyAlignment="1" applyProtection="1">
      <alignment horizontal="right" vertical="center" wrapText="1"/>
    </xf>
    <xf numFmtId="0" fontId="22" fillId="0" borderId="0" xfId="0" applyFont="1" applyAlignment="1" applyProtection="1">
      <alignment horizontal="justify" vertical="center"/>
    </xf>
    <xf numFmtId="0" fontId="23" fillId="0" borderId="0" xfId="0" applyFont="1" applyAlignment="1" applyProtection="1">
      <alignment vertical="center"/>
    </xf>
    <xf numFmtId="0" fontId="24" fillId="0" borderId="0" xfId="0" applyFont="1" applyAlignment="1" applyProtection="1">
      <alignment horizontal="justify" vertical="center"/>
    </xf>
    <xf numFmtId="0" fontId="2" fillId="0" borderId="6" xfId="0" applyNumberFormat="1" applyFont="1" applyBorder="1" applyAlignment="1" applyProtection="1">
      <alignment vertical="center" wrapText="1"/>
      <protection locked="0"/>
    </xf>
    <xf numFmtId="2" fontId="10" fillId="0" borderId="6" xfId="0" applyNumberFormat="1" applyFont="1" applyBorder="1" applyAlignment="1" applyProtection="1">
      <alignment horizontal="right" vertical="center" wrapText="1"/>
    </xf>
    <xf numFmtId="164" fontId="2" fillId="0" borderId="0" xfId="0" applyNumberFormat="1" applyFont="1" applyBorder="1" applyAlignment="1" applyProtection="1">
      <alignment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 wrapText="1"/>
      <protection locked="0"/>
    </xf>
    <xf numFmtId="0" fontId="9" fillId="0" borderId="6" xfId="0" applyNumberFormat="1" applyFont="1" applyFill="1" applyBorder="1" applyAlignment="1" applyProtection="1">
      <alignment vertical="center" wrapText="1"/>
      <protection locked="0"/>
    </xf>
    <xf numFmtId="2" fontId="25" fillId="0" borderId="11" xfId="0" applyNumberFormat="1" applyFont="1" applyFill="1" applyBorder="1" applyAlignment="1" applyProtection="1">
      <alignment horizontal="right" vertical="center" wrapText="1"/>
    </xf>
    <xf numFmtId="2" fontId="3" fillId="2" borderId="30" xfId="0" applyNumberFormat="1" applyFont="1" applyFill="1" applyBorder="1" applyAlignment="1" applyProtection="1">
      <alignment vertical="center" wrapText="1"/>
    </xf>
    <xf numFmtId="0" fontId="26" fillId="0" borderId="0" xfId="0" applyFont="1" applyAlignment="1" applyProtection="1">
      <alignment vertical="center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29" xfId="0" applyFont="1" applyFill="1" applyBorder="1" applyAlignment="1" applyProtection="1">
      <alignment horizontal="center" vertical="center" wrapText="1"/>
    </xf>
    <xf numFmtId="0" fontId="9" fillId="0" borderId="30" xfId="0" applyFont="1" applyFill="1" applyBorder="1" applyAlignment="1" applyProtection="1">
      <alignment horizontal="center" vertical="center" wrapText="1"/>
    </xf>
    <xf numFmtId="2" fontId="3" fillId="2" borderId="40" xfId="0" applyNumberFormat="1" applyFont="1" applyFill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2" fontId="10" fillId="6" borderId="2" xfId="0" applyNumberFormat="1" applyFont="1" applyFill="1" applyBorder="1" applyAlignment="1" applyProtection="1">
      <alignment horizontal="right" vertical="center" wrapText="1"/>
    </xf>
    <xf numFmtId="0" fontId="7" fillId="8" borderId="26" xfId="0" applyFont="1" applyFill="1" applyBorder="1" applyAlignment="1" applyProtection="1">
      <alignment horizontal="center" vertical="center" wrapText="1"/>
    </xf>
    <xf numFmtId="1" fontId="7" fillId="0" borderId="0" xfId="0" applyNumberFormat="1" applyFont="1" applyBorder="1" applyAlignment="1" applyProtection="1">
      <alignment horizontal="center" vertical="center" wrapText="1"/>
    </xf>
    <xf numFmtId="0" fontId="11" fillId="6" borderId="23" xfId="0" applyFont="1" applyFill="1" applyBorder="1" applyAlignment="1" applyProtection="1">
      <alignment horizontal="center" vertical="center" wrapText="1"/>
    </xf>
    <xf numFmtId="0" fontId="2" fillId="0" borderId="24" xfId="0" applyNumberFormat="1" applyFont="1" applyBorder="1" applyAlignment="1" applyProtection="1">
      <alignment vertical="center" wrapText="1"/>
      <protection locked="0"/>
    </xf>
    <xf numFmtId="1" fontId="2" fillId="0" borderId="30" xfId="0" applyNumberFormat="1" applyFont="1" applyBorder="1" applyAlignment="1" applyProtection="1">
      <alignment horizontal="center" vertical="center" wrapText="1"/>
      <protection locked="0"/>
    </xf>
    <xf numFmtId="1" fontId="2" fillId="0" borderId="0" xfId="0" applyNumberFormat="1" applyFont="1" applyBorder="1" applyAlignment="1" applyProtection="1">
      <alignment vertical="center" wrapText="1"/>
    </xf>
    <xf numFmtId="2" fontId="3" fillId="0" borderId="6" xfId="0" applyNumberFormat="1" applyFont="1" applyBorder="1" applyAlignment="1" applyProtection="1">
      <alignment horizontal="right" vertical="center" wrapText="1"/>
    </xf>
    <xf numFmtId="2" fontId="3" fillId="2" borderId="6" xfId="0" applyNumberFormat="1" applyFont="1" applyFill="1" applyBorder="1" applyAlignment="1" applyProtection="1">
      <alignment vertical="center" wrapText="1"/>
    </xf>
    <xf numFmtId="164" fontId="2" fillId="0" borderId="31" xfId="0" applyNumberFormat="1" applyFont="1" applyBorder="1" applyAlignment="1" applyProtection="1">
      <alignment vertical="center" wrapText="1"/>
    </xf>
    <xf numFmtId="2" fontId="10" fillId="6" borderId="5" xfId="0" applyNumberFormat="1" applyFont="1" applyFill="1" applyBorder="1" applyAlignment="1" applyProtection="1">
      <alignment horizontal="right" vertical="center" wrapText="1"/>
    </xf>
    <xf numFmtId="2" fontId="27" fillId="2" borderId="6" xfId="0" applyNumberFormat="1" applyFont="1" applyFill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2" fontId="10" fillId="0" borderId="5" xfId="0" applyNumberFormat="1" applyFont="1" applyFill="1" applyBorder="1" applyAlignment="1" applyProtection="1">
      <alignment horizontal="right" vertical="center" wrapText="1"/>
    </xf>
    <xf numFmtId="2" fontId="10" fillId="0" borderId="32" xfId="0" applyNumberFormat="1" applyFont="1" applyFill="1" applyBorder="1" applyAlignment="1" applyProtection="1">
      <alignment vertical="center" wrapText="1"/>
    </xf>
    <xf numFmtId="2" fontId="10" fillId="2" borderId="32" xfId="0" applyNumberFormat="1" applyFont="1" applyFill="1" applyBorder="1" applyAlignment="1" applyProtection="1">
      <alignment vertical="center" wrapText="1"/>
    </xf>
    <xf numFmtId="2" fontId="28" fillId="0" borderId="1" xfId="0" applyNumberFormat="1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2" fontId="10" fillId="0" borderId="19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vertic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right" vertical="center" wrapText="1"/>
    </xf>
    <xf numFmtId="14" fontId="2" fillId="0" borderId="6" xfId="0" applyNumberFormat="1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vertical="center"/>
    </xf>
    <xf numFmtId="0" fontId="2" fillId="0" borderId="24" xfId="0" applyFont="1" applyBorder="1" applyAlignment="1" applyProtection="1">
      <alignment horizontal="right" vertical="center" wrapText="1"/>
    </xf>
    <xf numFmtId="0" fontId="2" fillId="0" borderId="25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1" fillId="0" borderId="0" xfId="0" applyFont="1" applyAlignment="1" applyProtection="1">
      <alignment horizontal="right" vertical="center"/>
    </xf>
    <xf numFmtId="0" fontId="10" fillId="0" borderId="3" xfId="0" applyFont="1" applyBorder="1" applyAlignment="1" applyProtection="1">
      <alignment horizontal="right" vertical="center" wrapText="1"/>
    </xf>
    <xf numFmtId="0" fontId="11" fillId="0" borderId="33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vertical="center" wrapText="1"/>
    </xf>
    <xf numFmtId="0" fontId="11" fillId="0" borderId="1" xfId="0" applyFont="1" applyBorder="1" applyAlignment="1" applyProtection="1">
      <alignment vertical="center" wrapText="1"/>
    </xf>
    <xf numFmtId="0" fontId="12" fillId="0" borderId="11" xfId="0" applyFont="1" applyBorder="1" applyAlignment="1" applyProtection="1">
      <alignment horizontal="right" vertical="center"/>
      <protection locked="0"/>
    </xf>
    <xf numFmtId="2" fontId="2" fillId="0" borderId="31" xfId="1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horizontal="right" vertical="center"/>
      <protection locked="0"/>
    </xf>
    <xf numFmtId="9" fontId="2" fillId="0" borderId="23" xfId="1" applyNumberFormat="1" applyFont="1" applyBorder="1" applyAlignment="1" applyProtection="1">
      <alignment vertical="center" wrapText="1"/>
      <protection locked="0"/>
    </xf>
    <xf numFmtId="10" fontId="2" fillId="0" borderId="23" xfId="1" applyNumberFormat="1" applyFont="1" applyBorder="1" applyAlignment="1" applyProtection="1">
      <alignment vertical="center" wrapText="1"/>
      <protection locked="0"/>
    </xf>
    <xf numFmtId="0" fontId="17" fillId="0" borderId="6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vertical="center" wrapText="1"/>
      <protection locked="0"/>
    </xf>
    <xf numFmtId="0" fontId="2" fillId="0" borderId="25" xfId="0" applyFont="1" applyBorder="1" applyAlignment="1" applyProtection="1">
      <alignment vertical="center" wrapText="1"/>
      <protection locked="0"/>
    </xf>
    <xf numFmtId="0" fontId="2" fillId="0" borderId="26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29" xfId="0" applyFont="1" applyBorder="1" applyAlignment="1" applyProtection="1">
      <alignment vertical="center" wrapText="1"/>
      <protection locked="0"/>
    </xf>
    <xf numFmtId="0" fontId="2" fillId="0" borderId="30" xfId="0" applyFont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wrapText="1"/>
    </xf>
    <xf numFmtId="0" fontId="7" fillId="0" borderId="11" xfId="0" applyFont="1" applyBorder="1" applyAlignment="1" applyProtection="1">
      <alignment horizontal="left" vertical="center" wrapText="1"/>
    </xf>
    <xf numFmtId="0" fontId="7" fillId="0" borderId="12" xfId="0" applyFont="1" applyBorder="1" applyAlignment="1" applyProtection="1">
      <alignment horizontal="left" vertical="center" wrapText="1"/>
    </xf>
    <xf numFmtId="0" fontId="2" fillId="0" borderId="16" xfId="0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</xf>
    <xf numFmtId="0" fontId="8" fillId="3" borderId="8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wrapText="1"/>
    </xf>
    <xf numFmtId="0" fontId="9" fillId="4" borderId="3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5" xfId="0" applyFont="1" applyFill="1" applyBorder="1" applyAlignment="1" applyProtection="1">
      <alignment horizontal="center" vertical="center" wrapText="1"/>
    </xf>
    <xf numFmtId="0" fontId="2" fillId="2" borderId="29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6" fillId="6" borderId="11" xfId="0" applyFont="1" applyFill="1" applyBorder="1" applyAlignment="1" applyProtection="1">
      <alignment horizontal="center" vertical="center" wrapText="1"/>
    </xf>
    <xf numFmtId="0" fontId="6" fillId="6" borderId="29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20" fillId="9" borderId="11" xfId="0" applyFont="1" applyFill="1" applyBorder="1" applyAlignment="1" applyProtection="1">
      <alignment horizontal="center" vertical="center" wrapText="1"/>
    </xf>
    <xf numFmtId="0" fontId="20" fillId="9" borderId="29" xfId="0" applyFont="1" applyFill="1" applyBorder="1" applyAlignment="1" applyProtection="1">
      <alignment horizontal="center" vertical="center" wrapText="1"/>
    </xf>
    <xf numFmtId="0" fontId="8" fillId="7" borderId="3" xfId="0" applyFont="1" applyFill="1" applyBorder="1" applyAlignment="1" applyProtection="1">
      <alignment horizontal="center" vertical="center" wrapText="1"/>
    </xf>
    <xf numFmtId="0" fontId="17" fillId="7" borderId="4" xfId="0" applyFont="1" applyFill="1" applyBorder="1" applyAlignment="1" applyProtection="1">
      <alignment horizontal="center" vertical="center" wrapText="1"/>
    </xf>
    <xf numFmtId="0" fontId="17" fillId="7" borderId="5" xfId="0" applyFont="1" applyFill="1" applyBorder="1" applyAlignment="1" applyProtection="1">
      <alignment horizontal="center" vertical="center" wrapText="1"/>
    </xf>
    <xf numFmtId="0" fontId="7" fillId="10" borderId="29" xfId="0" applyFont="1" applyFill="1" applyBorder="1" applyAlignment="1" applyProtection="1">
      <alignment horizontal="center" vertical="center" wrapText="1"/>
    </xf>
    <xf numFmtId="0" fontId="7" fillId="10" borderId="30" xfId="0" applyFont="1" applyFill="1" applyBorder="1" applyAlignment="1" applyProtection="1">
      <alignment horizontal="center" vertical="center" wrapText="1"/>
    </xf>
    <xf numFmtId="0" fontId="7" fillId="4" borderId="11" xfId="0" applyFont="1" applyFill="1" applyBorder="1" applyAlignment="1" applyProtection="1">
      <alignment horizontal="left" vertical="center" wrapText="1"/>
    </xf>
    <xf numFmtId="0" fontId="7" fillId="4" borderId="30" xfId="0" applyFont="1" applyFill="1" applyBorder="1" applyAlignment="1" applyProtection="1">
      <alignment horizontal="left" vertical="center" wrapText="1"/>
    </xf>
    <xf numFmtId="0" fontId="13" fillId="0" borderId="6" xfId="0" applyFont="1" applyBorder="1" applyAlignment="1" applyProtection="1">
      <alignment vertical="center" wrapText="1"/>
      <protection locked="0"/>
    </xf>
    <xf numFmtId="0" fontId="20" fillId="11" borderId="11" xfId="0" applyFont="1" applyFill="1" applyBorder="1" applyAlignment="1" applyProtection="1">
      <alignment horizontal="center" vertical="center" wrapText="1"/>
    </xf>
    <xf numFmtId="0" fontId="20" fillId="11" borderId="29" xfId="0" applyFont="1" applyFill="1" applyBorder="1" applyAlignment="1" applyProtection="1">
      <alignment horizontal="center" vertical="center" wrapText="1"/>
    </xf>
    <xf numFmtId="0" fontId="20" fillId="11" borderId="30" xfId="0" applyFont="1" applyFill="1" applyBorder="1" applyAlignment="1" applyProtection="1">
      <alignment horizontal="center" vertical="center" wrapText="1"/>
    </xf>
    <xf numFmtId="0" fontId="6" fillId="6" borderId="24" xfId="0" applyFont="1" applyFill="1" applyBorder="1" applyAlignment="1" applyProtection="1">
      <alignment horizontal="center" vertical="center" wrapText="1"/>
    </xf>
    <xf numFmtId="0" fontId="18" fillId="8" borderId="11" xfId="0" applyFont="1" applyFill="1" applyBorder="1" applyAlignment="1" applyProtection="1">
      <alignment horizontal="center" vertical="center" wrapText="1"/>
    </xf>
    <xf numFmtId="0" fontId="18" fillId="8" borderId="29" xfId="0" applyFont="1" applyFill="1" applyBorder="1" applyAlignment="1" applyProtection="1">
      <alignment horizontal="center" vertical="center" wrapText="1"/>
    </xf>
    <xf numFmtId="0" fontId="18" fillId="8" borderId="30" xfId="0" applyFont="1" applyFill="1" applyBorder="1" applyAlignment="1" applyProtection="1">
      <alignment horizontal="center" vertical="center" wrapText="1"/>
    </xf>
    <xf numFmtId="0" fontId="17" fillId="0" borderId="11" xfId="0" applyFont="1" applyBorder="1" applyAlignment="1" applyProtection="1">
      <alignment horizontal="center" vertical="center" wrapText="1"/>
      <protection locked="0"/>
    </xf>
    <xf numFmtId="0" fontId="17" fillId="0" borderId="30" xfId="0" applyFont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29" xfId="0" applyFont="1" applyFill="1" applyBorder="1" applyAlignment="1" applyProtection="1">
      <alignment horizontal="center" vertical="center" wrapText="1"/>
    </xf>
    <xf numFmtId="0" fontId="9" fillId="0" borderId="30" xfId="0" applyFont="1" applyFill="1" applyBorder="1" applyAlignment="1" applyProtection="1">
      <alignment horizontal="center" vertical="center" wrapText="1"/>
    </xf>
    <xf numFmtId="0" fontId="0" fillId="0" borderId="29" xfId="0" applyBorder="1" applyAlignment="1" applyProtection="1">
      <alignment wrapText="1"/>
    </xf>
    <xf numFmtId="0" fontId="0" fillId="0" borderId="30" xfId="0" applyBorder="1" applyAlignment="1" applyProtection="1">
      <alignment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16" fillId="8" borderId="8" xfId="0" applyFont="1" applyFill="1" applyBorder="1" applyAlignment="1" applyProtection="1">
      <alignment horizontal="center" vertical="center" wrapText="1"/>
    </xf>
    <xf numFmtId="0" fontId="16" fillId="8" borderId="37" xfId="0" applyFont="1" applyFill="1" applyBorder="1" applyAlignment="1" applyProtection="1">
      <alignment horizontal="center" vertical="center" wrapText="1"/>
    </xf>
    <xf numFmtId="0" fontId="16" fillId="8" borderId="25" xfId="0" applyFont="1" applyFill="1" applyBorder="1" applyAlignment="1" applyProtection="1">
      <alignment horizontal="center" vertical="center" wrapText="1"/>
    </xf>
    <xf numFmtId="0" fontId="16" fillId="8" borderId="26" xfId="0" applyFont="1" applyFill="1" applyBorder="1" applyAlignment="1" applyProtection="1">
      <alignment horizontal="center" vertical="center" wrapText="1"/>
    </xf>
    <xf numFmtId="0" fontId="16" fillId="8" borderId="38" xfId="0" applyFont="1" applyFill="1" applyBorder="1" applyAlignment="1" applyProtection="1">
      <alignment horizontal="center" vertical="center" wrapText="1"/>
    </xf>
    <xf numFmtId="0" fontId="16" fillId="8" borderId="23" xfId="0" applyFont="1" applyFill="1" applyBorder="1" applyAlignment="1" applyProtection="1">
      <alignment horizontal="center" vertical="center" wrapText="1"/>
    </xf>
    <xf numFmtId="0" fontId="9" fillId="0" borderId="39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 wrapText="1"/>
    </xf>
    <xf numFmtId="0" fontId="9" fillId="0" borderId="37" xfId="0" applyFont="1" applyFill="1" applyBorder="1" applyAlignment="1" applyProtection="1">
      <alignment horizontal="center" vertical="center" wrapText="1"/>
    </xf>
    <xf numFmtId="0" fontId="9" fillId="0" borderId="24" xfId="0" applyFont="1" applyFill="1" applyBorder="1" applyAlignment="1" applyProtection="1">
      <alignment horizontal="center" vertical="center" wrapText="1"/>
    </xf>
    <xf numFmtId="0" fontId="9" fillId="0" borderId="25" xfId="0" applyFont="1" applyFill="1" applyBorder="1" applyAlignment="1" applyProtection="1">
      <alignment horizontal="center" vertical="center" wrapText="1"/>
    </xf>
    <xf numFmtId="0" fontId="9" fillId="0" borderId="26" xfId="0" applyFont="1" applyFill="1" applyBorder="1" applyAlignment="1" applyProtection="1">
      <alignment horizontal="center" vertical="center" wrapText="1"/>
    </xf>
    <xf numFmtId="0" fontId="25" fillId="0" borderId="38" xfId="0" applyFont="1" applyFill="1" applyBorder="1" applyAlignment="1" applyProtection="1">
      <alignment horizontal="center" vertical="center" wrapText="1"/>
    </xf>
    <xf numFmtId="0" fontId="25" fillId="0" borderId="23" xfId="0" applyFont="1" applyFill="1" applyBorder="1" applyAlignment="1" applyProtection="1">
      <alignment horizontal="center" vertical="center" wrapText="1"/>
    </xf>
    <xf numFmtId="0" fontId="2" fillId="6" borderId="22" xfId="0" applyFont="1" applyFill="1" applyBorder="1" applyAlignment="1" applyProtection="1">
      <alignment horizontal="center" vertical="center" wrapText="1"/>
    </xf>
    <xf numFmtId="0" fontId="11" fillId="2" borderId="22" xfId="0" applyFont="1" applyFill="1" applyBorder="1" applyAlignment="1" applyProtection="1">
      <alignment horizontal="center" vertical="center" wrapText="1"/>
    </xf>
    <xf numFmtId="0" fontId="11" fillId="2" borderId="23" xfId="0" applyFont="1" applyFill="1" applyBorder="1" applyAlignment="1" applyProtection="1">
      <alignment horizontal="center" vertical="center" wrapText="1"/>
    </xf>
    <xf numFmtId="0" fontId="6" fillId="6" borderId="11" xfId="0" applyFont="1" applyFill="1" applyBorder="1" applyAlignment="1" applyProtection="1">
      <alignment horizontal="left" vertical="center" wrapText="1"/>
    </xf>
    <xf numFmtId="0" fontId="20" fillId="6" borderId="29" xfId="0" applyFont="1" applyFill="1" applyBorder="1" applyAlignment="1" applyProtection="1">
      <alignment horizontal="left" vertical="center" wrapText="1"/>
    </xf>
    <xf numFmtId="0" fontId="7" fillId="8" borderId="23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17" fillId="0" borderId="11" xfId="0" applyFont="1" applyBorder="1" applyAlignment="1" applyProtection="1">
      <alignment horizontal="left" vertical="center" wrapText="1"/>
      <protection locked="0"/>
    </xf>
    <xf numFmtId="0" fontId="17" fillId="0" borderId="29" xfId="0" applyFont="1" applyBorder="1" applyAlignment="1" applyProtection="1">
      <alignment horizontal="left" vertical="center" wrapText="1"/>
      <protection locked="0"/>
    </xf>
    <xf numFmtId="0" fontId="17" fillId="0" borderId="30" xfId="0" applyFont="1" applyBorder="1" applyAlignment="1" applyProtection="1">
      <alignment horizontal="left" vertical="center" wrapText="1"/>
      <protection locked="0"/>
    </xf>
    <xf numFmtId="1" fontId="6" fillId="9" borderId="11" xfId="0" applyNumberFormat="1" applyFont="1" applyFill="1" applyBorder="1" applyAlignment="1" applyProtection="1">
      <alignment horizontal="center" vertical="center" wrapText="1"/>
    </xf>
    <xf numFmtId="1" fontId="6" fillId="9" borderId="30" xfId="0" applyNumberFormat="1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6" fillId="0" borderId="41" xfId="0" applyFont="1" applyFill="1" applyBorder="1" applyAlignment="1" applyProtection="1">
      <alignment horizontal="left" vertical="center" wrapText="1"/>
    </xf>
    <xf numFmtId="0" fontId="2" fillId="0" borderId="27" xfId="0" applyFont="1" applyBorder="1" applyAlignment="1" applyProtection="1">
      <alignment horizontal="justify" vertical="center" wrapText="1"/>
    </xf>
    <xf numFmtId="0" fontId="2" fillId="0" borderId="28" xfId="0" applyFont="1" applyBorder="1" applyAlignment="1" applyProtection="1">
      <alignment horizontal="justify" vertical="center" wrapText="1"/>
    </xf>
    <xf numFmtId="0" fontId="2" fillId="0" borderId="34" xfId="0" applyFont="1" applyBorder="1" applyAlignment="1" applyProtection="1">
      <alignment horizontal="justify" vertical="center" wrapText="1"/>
    </xf>
    <xf numFmtId="0" fontId="2" fillId="0" borderId="31" xfId="0" applyFont="1" applyBorder="1" applyAlignment="1" applyProtection="1">
      <alignment horizontal="justify" vertical="center" wrapText="1"/>
    </xf>
    <xf numFmtId="0" fontId="2" fillId="0" borderId="0" xfId="0" applyFont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justify" vertical="center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6" fillId="6" borderId="13" xfId="0" applyFont="1" applyFill="1" applyBorder="1" applyAlignment="1" applyProtection="1">
      <alignment horizontal="left" vertical="center" wrapText="1"/>
    </xf>
    <xf numFmtId="0" fontId="6" fillId="6" borderId="41" xfId="0" applyFont="1" applyFill="1" applyBorder="1" applyAlignment="1" applyProtection="1">
      <alignment horizontal="left" vertical="center" wrapText="1"/>
    </xf>
    <xf numFmtId="0" fontId="29" fillId="12" borderId="3" xfId="0" applyFont="1" applyFill="1" applyBorder="1" applyAlignment="1" applyProtection="1">
      <alignment horizontal="center" vertical="center" wrapText="1"/>
    </xf>
    <xf numFmtId="0" fontId="29" fillId="12" borderId="4" xfId="0" applyFont="1" applyFill="1" applyBorder="1" applyAlignment="1" applyProtection="1">
      <alignment horizontal="center" vertical="center" wrapText="1"/>
    </xf>
    <xf numFmtId="0" fontId="29" fillId="12" borderId="5" xfId="0" applyFont="1" applyFill="1" applyBorder="1" applyAlignment="1" applyProtection="1">
      <alignment horizontal="center" vertical="center" wrapText="1"/>
    </xf>
    <xf numFmtId="2" fontId="30" fillId="13" borderId="3" xfId="0" applyNumberFormat="1" applyFont="1" applyFill="1" applyBorder="1" applyAlignment="1" applyProtection="1">
      <alignment horizontal="center" vertical="center" wrapText="1"/>
    </xf>
    <xf numFmtId="0" fontId="30" fillId="13" borderId="5" xfId="0" applyFont="1" applyFill="1" applyBorder="1" applyAlignment="1" applyProtection="1">
      <alignment horizontal="center" vertical="center" wrapText="1"/>
    </xf>
    <xf numFmtId="0" fontId="19" fillId="0" borderId="6" xfId="0" applyFont="1" applyBorder="1" applyAlignment="1" applyProtection="1">
      <alignment horizontal="center" vertical="center" wrapText="1"/>
      <protection locked="0"/>
    </xf>
    <xf numFmtId="0" fontId="8" fillId="7" borderId="4" xfId="0" applyFont="1" applyFill="1" applyBorder="1" applyAlignment="1" applyProtection="1">
      <alignment horizontal="center" vertical="center" wrapText="1"/>
    </xf>
    <xf numFmtId="0" fontId="8" fillId="7" borderId="5" xfId="0" applyFont="1" applyFill="1" applyBorder="1" applyAlignment="1" applyProtection="1">
      <alignment horizontal="center" vertical="center" wrapText="1"/>
    </xf>
    <xf numFmtId="0" fontId="7" fillId="8" borderId="33" xfId="0" applyFont="1" applyFill="1" applyBorder="1" applyAlignment="1" applyProtection="1">
      <alignment horizontal="center" vertical="center"/>
    </xf>
    <xf numFmtId="0" fontId="7" fillId="8" borderId="0" xfId="0" applyFont="1" applyFill="1" applyBorder="1" applyAlignment="1" applyProtection="1">
      <alignment horizontal="center" vertical="center"/>
    </xf>
    <xf numFmtId="0" fontId="7" fillId="8" borderId="42" xfId="0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6" fillId="6" borderId="3" xfId="0" applyFont="1" applyFill="1" applyBorder="1" applyAlignment="1" applyProtection="1">
      <alignment horizontal="center" vertical="center"/>
    </xf>
    <xf numFmtId="0" fontId="6" fillId="6" borderId="4" xfId="0" applyFont="1" applyFill="1" applyBorder="1" applyAlignment="1" applyProtection="1">
      <alignment horizontal="center" vertical="center"/>
    </xf>
    <xf numFmtId="0" fontId="6" fillId="6" borderId="5" xfId="0" applyFont="1" applyFill="1" applyBorder="1" applyAlignment="1" applyProtection="1">
      <alignment horizontal="center" vertical="center"/>
    </xf>
    <xf numFmtId="2" fontId="10" fillId="0" borderId="3" xfId="0" applyNumberFormat="1" applyFont="1" applyBorder="1" applyAlignment="1" applyProtection="1">
      <alignment horizontal="center" vertical="center"/>
    </xf>
    <xf numFmtId="2" fontId="10" fillId="0" borderId="5" xfId="0" applyNumberFormat="1" applyFont="1" applyBorder="1" applyAlignment="1" applyProtection="1">
      <alignment horizontal="center" vertical="center"/>
    </xf>
  </cellXfs>
  <cellStyles count="4">
    <cellStyle name="Euro" xfId="2"/>
    <cellStyle name="Normal" xfId="0" builtinId="0"/>
    <cellStyle name="Normal 3" xfId="3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81"/>
  <sheetViews>
    <sheetView showGridLines="0" tabSelected="1" topLeftCell="A118" zoomScaleNormal="100" workbookViewId="0">
      <selection activeCell="A144" sqref="A144"/>
    </sheetView>
  </sheetViews>
  <sheetFormatPr baseColWidth="10" defaultColWidth="11.42578125" defaultRowHeight="12.75"/>
  <cols>
    <col min="1" max="1" width="3.7109375" style="1" customWidth="1"/>
    <col min="2" max="2" width="23.85546875" style="2" customWidth="1"/>
    <col min="3" max="3" width="26.7109375" style="2" customWidth="1"/>
    <col min="4" max="4" width="14.28515625" style="2" customWidth="1"/>
    <col min="5" max="5" width="9.5703125" style="2" customWidth="1"/>
    <col min="6" max="6" width="14.140625" style="3" customWidth="1"/>
    <col min="7" max="7" width="14.28515625" style="3" customWidth="1"/>
    <col min="8" max="8" width="5.42578125" style="4" customWidth="1"/>
    <col min="9" max="9" width="6" style="5" customWidth="1"/>
    <col min="10" max="10" width="11.85546875" style="6" customWidth="1"/>
    <col min="11" max="11" width="4.28515625" style="7" customWidth="1"/>
    <col min="12" max="12" width="15.42578125" style="8" bestFit="1" customWidth="1"/>
    <col min="13" max="13" width="17.28515625" style="8" bestFit="1" customWidth="1"/>
    <col min="14" max="14" width="32" style="10" customWidth="1"/>
    <col min="15" max="16384" width="11.42578125" style="10"/>
  </cols>
  <sheetData>
    <row r="1" spans="1:14" ht="7.5" customHeight="1" thickBot="1">
      <c r="N1" s="9"/>
    </row>
    <row r="2" spans="1:14" ht="25.5" customHeight="1" thickBot="1">
      <c r="B2" s="11" t="s">
        <v>0</v>
      </c>
      <c r="C2" s="162" t="s">
        <v>50</v>
      </c>
      <c r="D2" s="163"/>
      <c r="E2" s="163"/>
      <c r="F2" s="164"/>
      <c r="G2" s="12" t="s">
        <v>1</v>
      </c>
      <c r="H2" s="165" t="s">
        <v>51</v>
      </c>
      <c r="I2" s="166"/>
      <c r="N2" s="9"/>
    </row>
    <row r="3" spans="1:14" ht="2.25" customHeight="1" thickBot="1">
      <c r="N3" s="9"/>
    </row>
    <row r="4" spans="1:14" ht="25.5">
      <c r="B4" s="13" t="s">
        <v>2</v>
      </c>
      <c r="C4" s="14"/>
      <c r="D4" s="14"/>
      <c r="E4" s="15"/>
      <c r="F4" s="16"/>
      <c r="N4" s="9"/>
    </row>
    <row r="5" spans="1:14">
      <c r="B5" s="17" t="s">
        <v>3</v>
      </c>
      <c r="C5" s="18" t="s">
        <v>4</v>
      </c>
      <c r="D5" s="167" t="s">
        <v>5</v>
      </c>
      <c r="E5" s="168"/>
      <c r="F5" s="19" t="s">
        <v>6</v>
      </c>
      <c r="N5" s="9"/>
    </row>
    <row r="6" spans="1:14" ht="15" customHeight="1" thickBot="1">
      <c r="B6" s="20"/>
      <c r="C6" s="21"/>
      <c r="D6" s="169"/>
      <c r="E6" s="170"/>
      <c r="F6" s="22"/>
      <c r="N6" s="9"/>
    </row>
    <row r="7" spans="1:14" ht="6" customHeight="1" thickBot="1">
      <c r="N7" s="9"/>
    </row>
    <row r="8" spans="1:14" ht="13.5" thickBot="1">
      <c r="B8" s="23" t="s">
        <v>7</v>
      </c>
      <c r="C8" s="14"/>
      <c r="D8" s="14"/>
      <c r="E8" s="14"/>
      <c r="F8" s="16"/>
      <c r="N8" s="9"/>
    </row>
    <row r="9" spans="1:14" ht="27" customHeight="1" thickBot="1">
      <c r="B9" s="171" t="s">
        <v>52</v>
      </c>
      <c r="C9" s="172"/>
      <c r="D9" s="172"/>
      <c r="E9" s="172"/>
      <c r="F9" s="172"/>
      <c r="G9" s="172"/>
      <c r="H9" s="172"/>
      <c r="I9" s="172"/>
      <c r="J9" s="172"/>
      <c r="K9" s="173"/>
      <c r="N9" s="9"/>
    </row>
    <row r="10" spans="1:14" ht="21.75" customHeight="1" thickBot="1">
      <c r="B10" s="174" t="s">
        <v>87</v>
      </c>
      <c r="C10" s="175"/>
      <c r="D10" s="175"/>
      <c r="E10" s="175"/>
      <c r="F10" s="175"/>
      <c r="G10" s="175"/>
      <c r="H10" s="175"/>
      <c r="I10" s="175"/>
      <c r="J10" s="175"/>
      <c r="K10" s="176"/>
      <c r="N10" s="9"/>
    </row>
    <row r="11" spans="1:14" ht="24.75" customHeight="1" thickBot="1">
      <c r="A11" s="24" t="s">
        <v>8</v>
      </c>
      <c r="B11" s="153" t="s">
        <v>55</v>
      </c>
      <c r="C11" s="154"/>
      <c r="D11" s="155"/>
      <c r="E11" s="25" t="s">
        <v>9</v>
      </c>
      <c r="F11" s="26" t="s">
        <v>10</v>
      </c>
      <c r="G11" s="26" t="s">
        <v>11</v>
      </c>
      <c r="H11" s="27" t="s">
        <v>12</v>
      </c>
      <c r="I11" s="28" t="s">
        <v>13</v>
      </c>
      <c r="J11" s="29" t="s">
        <v>14</v>
      </c>
      <c r="K11" s="30" t="s">
        <v>15</v>
      </c>
      <c r="L11" s="31"/>
      <c r="N11" s="9"/>
    </row>
    <row r="12" spans="1:14" ht="15" customHeight="1">
      <c r="A12" s="32"/>
      <c r="B12" s="156"/>
      <c r="C12" s="157"/>
      <c r="D12" s="158"/>
      <c r="E12" s="150"/>
      <c r="F12" s="33"/>
      <c r="G12" s="33"/>
      <c r="H12" s="34">
        <f>((((G12-F12+1)))*E12)</f>
        <v>0</v>
      </c>
      <c r="I12" s="35"/>
      <c r="J12" s="36"/>
      <c r="K12" s="37"/>
      <c r="L12" s="31"/>
      <c r="N12" s="9"/>
    </row>
    <row r="13" spans="1:14" ht="15" customHeight="1">
      <c r="A13" s="38"/>
      <c r="B13" s="159"/>
      <c r="C13" s="160"/>
      <c r="D13" s="161"/>
      <c r="E13" s="150"/>
      <c r="F13" s="39"/>
      <c r="G13" s="39"/>
      <c r="H13" s="34">
        <f t="shared" ref="H13:H23" si="0">((((G13-F13+1)))*E13)</f>
        <v>0</v>
      </c>
      <c r="I13" s="40"/>
      <c r="J13" s="41"/>
      <c r="K13" s="37"/>
      <c r="L13" s="31"/>
      <c r="N13" s="9"/>
    </row>
    <row r="14" spans="1:14" ht="15" customHeight="1">
      <c r="A14" s="38"/>
      <c r="B14" s="159"/>
      <c r="C14" s="160"/>
      <c r="D14" s="161"/>
      <c r="E14" s="150"/>
      <c r="F14" s="39"/>
      <c r="G14" s="39"/>
      <c r="H14" s="34">
        <f t="shared" si="0"/>
        <v>0</v>
      </c>
      <c r="I14" s="40"/>
      <c r="J14" s="41"/>
      <c r="K14" s="37"/>
      <c r="L14" s="31"/>
      <c r="N14" s="9"/>
    </row>
    <row r="15" spans="1:14" ht="15" customHeight="1">
      <c r="A15" s="38"/>
      <c r="B15" s="159"/>
      <c r="C15" s="160"/>
      <c r="D15" s="161"/>
      <c r="E15" s="150"/>
      <c r="F15" s="39"/>
      <c r="G15" s="39"/>
      <c r="H15" s="34">
        <f t="shared" si="0"/>
        <v>0</v>
      </c>
      <c r="I15" s="40"/>
      <c r="J15" s="41"/>
      <c r="K15" s="37"/>
      <c r="L15" s="31"/>
      <c r="N15" s="8"/>
    </row>
    <row r="16" spans="1:14" ht="15" customHeight="1">
      <c r="A16" s="38"/>
      <c r="B16" s="159"/>
      <c r="C16" s="160"/>
      <c r="D16" s="161"/>
      <c r="E16" s="150"/>
      <c r="F16" s="39"/>
      <c r="G16" s="39"/>
      <c r="H16" s="34">
        <f t="shared" si="0"/>
        <v>0</v>
      </c>
      <c r="I16" s="40"/>
      <c r="J16" s="41"/>
      <c r="K16" s="37"/>
      <c r="L16" s="31"/>
      <c r="N16" s="8"/>
    </row>
    <row r="17" spans="1:14" ht="15" customHeight="1">
      <c r="A17" s="38"/>
      <c r="B17" s="159"/>
      <c r="C17" s="160"/>
      <c r="D17" s="161"/>
      <c r="E17" s="150"/>
      <c r="F17" s="39"/>
      <c r="G17" s="39"/>
      <c r="H17" s="34">
        <f t="shared" si="0"/>
        <v>0</v>
      </c>
      <c r="I17" s="40"/>
      <c r="J17" s="41"/>
      <c r="K17" s="37"/>
      <c r="L17" s="31"/>
      <c r="N17" s="8"/>
    </row>
    <row r="18" spans="1:14" ht="15" customHeight="1">
      <c r="A18" s="38"/>
      <c r="B18" s="159"/>
      <c r="C18" s="160"/>
      <c r="D18" s="161"/>
      <c r="E18" s="150"/>
      <c r="F18" s="39"/>
      <c r="G18" s="39"/>
      <c r="H18" s="34">
        <f t="shared" si="0"/>
        <v>0</v>
      </c>
      <c r="I18" s="40"/>
      <c r="J18" s="41"/>
      <c r="K18" s="37"/>
      <c r="N18" s="8"/>
    </row>
    <row r="19" spans="1:14" ht="15" customHeight="1">
      <c r="A19" s="38"/>
      <c r="B19" s="159"/>
      <c r="C19" s="160"/>
      <c r="D19" s="161"/>
      <c r="E19" s="150"/>
      <c r="F19" s="39"/>
      <c r="G19" s="39"/>
      <c r="H19" s="34">
        <f t="shared" si="0"/>
        <v>0</v>
      </c>
      <c r="I19" s="40"/>
      <c r="J19" s="41"/>
      <c r="K19" s="37"/>
      <c r="N19" s="8"/>
    </row>
    <row r="20" spans="1:14" ht="15" customHeight="1">
      <c r="A20" s="38"/>
      <c r="B20" s="159"/>
      <c r="C20" s="160"/>
      <c r="D20" s="161"/>
      <c r="E20" s="150"/>
      <c r="F20" s="39"/>
      <c r="G20" s="39"/>
      <c r="H20" s="34">
        <f t="shared" si="0"/>
        <v>0</v>
      </c>
      <c r="I20" s="40"/>
      <c r="J20" s="41"/>
      <c r="K20" s="37"/>
      <c r="N20" s="8"/>
    </row>
    <row r="21" spans="1:14" ht="15" customHeight="1">
      <c r="A21" s="38"/>
      <c r="B21" s="159"/>
      <c r="C21" s="160"/>
      <c r="D21" s="161"/>
      <c r="E21" s="150"/>
      <c r="F21" s="39"/>
      <c r="G21" s="39"/>
      <c r="H21" s="34">
        <f t="shared" si="0"/>
        <v>0</v>
      </c>
      <c r="I21" s="40"/>
      <c r="J21" s="41"/>
      <c r="K21" s="37"/>
      <c r="N21" s="8"/>
    </row>
    <row r="22" spans="1:14" ht="15" customHeight="1">
      <c r="A22" s="38"/>
      <c r="B22" s="159"/>
      <c r="C22" s="160"/>
      <c r="D22" s="161"/>
      <c r="E22" s="150"/>
      <c r="F22" s="39"/>
      <c r="G22" s="39"/>
      <c r="H22" s="34">
        <f t="shared" si="0"/>
        <v>0</v>
      </c>
      <c r="I22" s="40"/>
      <c r="J22" s="41"/>
      <c r="K22" s="37"/>
      <c r="N22" s="8"/>
    </row>
    <row r="23" spans="1:14" ht="15" customHeight="1">
      <c r="A23" s="38"/>
      <c r="B23" s="159"/>
      <c r="C23" s="160"/>
      <c r="D23" s="161"/>
      <c r="E23" s="150"/>
      <c r="F23" s="39"/>
      <c r="G23" s="39"/>
      <c r="H23" s="34">
        <f t="shared" si="0"/>
        <v>0</v>
      </c>
      <c r="I23" s="42"/>
      <c r="J23" s="43"/>
      <c r="K23" s="44"/>
      <c r="N23" s="8"/>
    </row>
    <row r="24" spans="1:14" ht="15" customHeight="1" thickBot="1">
      <c r="A24" s="177" t="s">
        <v>16</v>
      </c>
      <c r="B24" s="177"/>
      <c r="C24" s="177"/>
      <c r="D24" s="177"/>
      <c r="E24" s="177"/>
      <c r="F24" s="177"/>
      <c r="G24" s="178"/>
      <c r="H24" s="45">
        <f>SUM(H12:H23)</f>
        <v>0</v>
      </c>
      <c r="I24" s="46" t="str">
        <f>IF(H24&gt;=30,H24/30,"0")</f>
        <v>0</v>
      </c>
      <c r="J24" s="47">
        <f>IF(I24&lt;1,"0",(ROUNDDOWN(I24,0))*0.12)</f>
        <v>0</v>
      </c>
      <c r="K24" s="48"/>
      <c r="N24" s="8"/>
    </row>
    <row r="25" spans="1:14" ht="15" customHeight="1" thickBot="1">
      <c r="A25" s="49"/>
      <c r="B25" s="50"/>
      <c r="C25" s="49"/>
      <c r="D25" s="49"/>
      <c r="E25" s="49"/>
      <c r="F25" s="179" t="s">
        <v>53</v>
      </c>
      <c r="G25" s="180"/>
      <c r="H25" s="180"/>
      <c r="I25" s="180"/>
      <c r="J25" s="51">
        <f>IF((J24++J57+J73+J41)&gt;6,"6,00",(J24))</f>
        <v>0</v>
      </c>
      <c r="K25" s="52"/>
      <c r="N25" s="8"/>
    </row>
    <row r="26" spans="1:14" ht="13.5" customHeight="1" thickBot="1">
      <c r="B26" s="53"/>
      <c r="C26" s="54"/>
      <c r="D26" s="54"/>
      <c r="E26" s="54"/>
      <c r="F26" s="55"/>
      <c r="G26" s="181"/>
      <c r="H26" s="181"/>
      <c r="I26" s="181"/>
      <c r="J26" s="56"/>
      <c r="K26" s="57"/>
      <c r="N26" s="8"/>
    </row>
    <row r="27" spans="1:14" ht="21.75" customHeight="1" thickBot="1">
      <c r="B27" s="174" t="s">
        <v>54</v>
      </c>
      <c r="C27" s="175"/>
      <c r="D27" s="175"/>
      <c r="E27" s="175"/>
      <c r="F27" s="175"/>
      <c r="G27" s="175"/>
      <c r="H27" s="175"/>
      <c r="I27" s="175"/>
      <c r="J27" s="175"/>
      <c r="K27" s="176"/>
      <c r="N27" s="9"/>
    </row>
    <row r="28" spans="1:14" ht="24.75" customHeight="1" thickBot="1">
      <c r="A28" s="24" t="s">
        <v>8</v>
      </c>
      <c r="B28" s="153" t="s">
        <v>55</v>
      </c>
      <c r="C28" s="154"/>
      <c r="D28" s="155"/>
      <c r="E28" s="25" t="s">
        <v>9</v>
      </c>
      <c r="F28" s="26" t="s">
        <v>10</v>
      </c>
      <c r="G28" s="26" t="s">
        <v>11</v>
      </c>
      <c r="H28" s="27" t="s">
        <v>12</v>
      </c>
      <c r="I28" s="28" t="s">
        <v>13</v>
      </c>
      <c r="J28" s="29" t="s">
        <v>14</v>
      </c>
      <c r="K28" s="30" t="s">
        <v>15</v>
      </c>
      <c r="L28" s="31"/>
      <c r="N28" s="9"/>
    </row>
    <row r="29" spans="1:14" ht="15" customHeight="1">
      <c r="A29" s="32"/>
      <c r="B29" s="156"/>
      <c r="C29" s="157"/>
      <c r="D29" s="158"/>
      <c r="E29" s="150"/>
      <c r="F29" s="33"/>
      <c r="G29" s="33"/>
      <c r="H29" s="34">
        <f>((((G29-F29+1)))*E29)</f>
        <v>0</v>
      </c>
      <c r="I29" s="35"/>
      <c r="J29" s="36"/>
      <c r="K29" s="37"/>
      <c r="L29" s="31"/>
      <c r="N29" s="9"/>
    </row>
    <row r="30" spans="1:14" ht="15" customHeight="1">
      <c r="A30" s="38"/>
      <c r="B30" s="159"/>
      <c r="C30" s="160"/>
      <c r="D30" s="161"/>
      <c r="E30" s="150"/>
      <c r="F30" s="33"/>
      <c r="G30" s="33"/>
      <c r="H30" s="34">
        <f t="shared" ref="H30:H40" si="1">((((G30-F30+1)))*E30)</f>
        <v>0</v>
      </c>
      <c r="I30" s="40"/>
      <c r="J30" s="41"/>
      <c r="K30" s="37"/>
      <c r="L30" s="31"/>
      <c r="N30" s="9"/>
    </row>
    <row r="31" spans="1:14" ht="15" customHeight="1">
      <c r="A31" s="38"/>
      <c r="B31" s="159"/>
      <c r="C31" s="160"/>
      <c r="D31" s="161"/>
      <c r="E31" s="150"/>
      <c r="F31" s="33"/>
      <c r="G31" s="33"/>
      <c r="H31" s="34">
        <f t="shared" si="1"/>
        <v>0</v>
      </c>
      <c r="I31" s="40"/>
      <c r="J31" s="41"/>
      <c r="K31" s="37"/>
      <c r="L31" s="31"/>
      <c r="N31" s="9"/>
    </row>
    <row r="32" spans="1:14" ht="15" customHeight="1">
      <c r="A32" s="38"/>
      <c r="B32" s="159"/>
      <c r="C32" s="160"/>
      <c r="D32" s="161"/>
      <c r="E32" s="150"/>
      <c r="F32" s="33"/>
      <c r="G32" s="33"/>
      <c r="H32" s="34">
        <f t="shared" si="1"/>
        <v>0</v>
      </c>
      <c r="I32" s="40"/>
      <c r="J32" s="41"/>
      <c r="K32" s="37"/>
      <c r="L32" s="31"/>
      <c r="N32" s="8"/>
    </row>
    <row r="33" spans="1:14" ht="15" customHeight="1">
      <c r="A33" s="38"/>
      <c r="B33" s="159"/>
      <c r="C33" s="160"/>
      <c r="D33" s="161"/>
      <c r="E33" s="150"/>
      <c r="F33" s="33"/>
      <c r="G33" s="33"/>
      <c r="H33" s="34">
        <f t="shared" si="1"/>
        <v>0</v>
      </c>
      <c r="I33" s="40"/>
      <c r="J33" s="41"/>
      <c r="K33" s="37"/>
      <c r="L33" s="31"/>
      <c r="N33" s="8"/>
    </row>
    <row r="34" spans="1:14" ht="15" customHeight="1">
      <c r="A34" s="38"/>
      <c r="B34" s="159"/>
      <c r="C34" s="160"/>
      <c r="D34" s="161"/>
      <c r="E34" s="150"/>
      <c r="F34" s="33"/>
      <c r="G34" s="33"/>
      <c r="H34" s="34">
        <f t="shared" si="1"/>
        <v>0</v>
      </c>
      <c r="I34" s="40"/>
      <c r="J34" s="41"/>
      <c r="K34" s="37"/>
      <c r="L34" s="31"/>
      <c r="N34" s="8"/>
    </row>
    <row r="35" spans="1:14" ht="15" customHeight="1">
      <c r="A35" s="38"/>
      <c r="B35" s="159"/>
      <c r="C35" s="160"/>
      <c r="D35" s="161"/>
      <c r="E35" s="150"/>
      <c r="F35" s="33"/>
      <c r="G35" s="33"/>
      <c r="H35" s="34">
        <f t="shared" si="1"/>
        <v>0</v>
      </c>
      <c r="I35" s="40"/>
      <c r="J35" s="41"/>
      <c r="K35" s="37"/>
      <c r="N35" s="8"/>
    </row>
    <row r="36" spans="1:14" ht="15" customHeight="1">
      <c r="A36" s="38"/>
      <c r="B36" s="159"/>
      <c r="C36" s="160"/>
      <c r="D36" s="161"/>
      <c r="E36" s="150"/>
      <c r="F36" s="33"/>
      <c r="G36" s="33"/>
      <c r="H36" s="34">
        <f t="shared" si="1"/>
        <v>0</v>
      </c>
      <c r="I36" s="40"/>
      <c r="J36" s="41"/>
      <c r="K36" s="37"/>
      <c r="N36" s="8"/>
    </row>
    <row r="37" spans="1:14" ht="15" customHeight="1">
      <c r="A37" s="38"/>
      <c r="B37" s="159"/>
      <c r="C37" s="160"/>
      <c r="D37" s="161"/>
      <c r="E37" s="150"/>
      <c r="F37" s="33"/>
      <c r="G37" s="33"/>
      <c r="H37" s="34">
        <f t="shared" si="1"/>
        <v>0</v>
      </c>
      <c r="I37" s="40"/>
      <c r="J37" s="41"/>
      <c r="K37" s="37"/>
      <c r="N37" s="8"/>
    </row>
    <row r="38" spans="1:14" ht="15" customHeight="1">
      <c r="A38" s="38"/>
      <c r="B38" s="159"/>
      <c r="C38" s="160"/>
      <c r="D38" s="161"/>
      <c r="E38" s="150"/>
      <c r="F38" s="33"/>
      <c r="G38" s="33"/>
      <c r="H38" s="34">
        <f t="shared" si="1"/>
        <v>0</v>
      </c>
      <c r="I38" s="40"/>
      <c r="J38" s="41"/>
      <c r="K38" s="37"/>
      <c r="N38" s="8"/>
    </row>
    <row r="39" spans="1:14" ht="15" customHeight="1">
      <c r="A39" s="38"/>
      <c r="B39" s="159"/>
      <c r="C39" s="160"/>
      <c r="D39" s="161"/>
      <c r="E39" s="150"/>
      <c r="F39" s="33"/>
      <c r="G39" s="33"/>
      <c r="H39" s="34">
        <f t="shared" si="1"/>
        <v>0</v>
      </c>
      <c r="I39" s="40"/>
      <c r="J39" s="41"/>
      <c r="K39" s="37"/>
      <c r="N39" s="8"/>
    </row>
    <row r="40" spans="1:14" ht="15" customHeight="1">
      <c r="A40" s="38"/>
      <c r="B40" s="159"/>
      <c r="C40" s="160"/>
      <c r="D40" s="161"/>
      <c r="E40" s="150"/>
      <c r="F40" s="39"/>
      <c r="G40" s="39"/>
      <c r="H40" s="34">
        <f t="shared" si="1"/>
        <v>0</v>
      </c>
      <c r="I40" s="42"/>
      <c r="J40" s="43"/>
      <c r="K40" s="44"/>
      <c r="N40" s="8"/>
    </row>
    <row r="41" spans="1:14" ht="15" customHeight="1" thickBot="1">
      <c r="A41" s="177" t="s">
        <v>16</v>
      </c>
      <c r="B41" s="177"/>
      <c r="C41" s="177"/>
      <c r="D41" s="177"/>
      <c r="E41" s="177"/>
      <c r="F41" s="177"/>
      <c r="G41" s="178"/>
      <c r="H41" s="45">
        <f>SUM(H29:H40)</f>
        <v>0</v>
      </c>
      <c r="I41" s="46" t="str">
        <f>IF(H41&gt;=30,H41/30,"0")</f>
        <v>0</v>
      </c>
      <c r="J41" s="47">
        <f>IF(I41&lt;1,"0",(ROUNDDOWN(I41,0))*0.09)</f>
        <v>0</v>
      </c>
      <c r="K41" s="48"/>
      <c r="N41" s="8"/>
    </row>
    <row r="42" spans="1:14" ht="15" customHeight="1" thickBot="1">
      <c r="A42" s="49"/>
      <c r="B42" s="50"/>
      <c r="C42" s="49"/>
      <c r="D42" s="49"/>
      <c r="E42" s="49"/>
      <c r="F42" s="179" t="s">
        <v>56</v>
      </c>
      <c r="G42" s="180"/>
      <c r="H42" s="180"/>
      <c r="I42" s="180"/>
      <c r="J42" s="51">
        <f>IF((J24++J57+J73+J41)&gt;6,"6,00",(J41))</f>
        <v>0</v>
      </c>
      <c r="K42" s="52"/>
      <c r="N42" s="8"/>
    </row>
    <row r="43" spans="1:14" ht="21.75" customHeight="1" thickBot="1">
      <c r="B43" s="174" t="s">
        <v>58</v>
      </c>
      <c r="C43" s="175"/>
      <c r="D43" s="175"/>
      <c r="E43" s="175"/>
      <c r="F43" s="175"/>
      <c r="G43" s="175"/>
      <c r="H43" s="175"/>
      <c r="I43" s="175"/>
      <c r="J43" s="175"/>
      <c r="K43" s="176"/>
      <c r="N43" s="9"/>
    </row>
    <row r="44" spans="1:14" ht="24.75" customHeight="1" thickBot="1">
      <c r="A44" s="24" t="s">
        <v>8</v>
      </c>
      <c r="B44" s="153" t="s">
        <v>55</v>
      </c>
      <c r="C44" s="154"/>
      <c r="D44" s="155"/>
      <c r="E44" s="25" t="s">
        <v>9</v>
      </c>
      <c r="F44" s="26" t="s">
        <v>10</v>
      </c>
      <c r="G44" s="26" t="s">
        <v>11</v>
      </c>
      <c r="H44" s="27" t="s">
        <v>12</v>
      </c>
      <c r="I44" s="28" t="s">
        <v>13</v>
      </c>
      <c r="J44" s="29" t="s">
        <v>14</v>
      </c>
      <c r="K44" s="30" t="s">
        <v>15</v>
      </c>
      <c r="L44" s="31"/>
      <c r="N44" s="9"/>
    </row>
    <row r="45" spans="1:14" ht="15" customHeight="1">
      <c r="A45" s="32"/>
      <c r="B45" s="156"/>
      <c r="C45" s="157"/>
      <c r="D45" s="158"/>
      <c r="E45" s="151"/>
      <c r="F45" s="33"/>
      <c r="G45" s="33"/>
      <c r="H45" s="34">
        <f>((((G45-F45+1)))*E45)</f>
        <v>0</v>
      </c>
      <c r="I45" s="35"/>
      <c r="J45" s="36"/>
      <c r="K45" s="37"/>
      <c r="L45" s="31"/>
      <c r="N45" s="9"/>
    </row>
    <row r="46" spans="1:14" ht="15" customHeight="1">
      <c r="A46" s="38"/>
      <c r="B46" s="159"/>
      <c r="C46" s="160"/>
      <c r="D46" s="161"/>
      <c r="E46" s="151"/>
      <c r="F46" s="33"/>
      <c r="G46" s="33"/>
      <c r="H46" s="34">
        <f t="shared" ref="H46:H56" si="2">((((G46-F46+1)))*E46)</f>
        <v>0</v>
      </c>
      <c r="I46" s="40"/>
      <c r="J46" s="41"/>
      <c r="K46" s="37"/>
      <c r="L46" s="31"/>
      <c r="N46" s="9"/>
    </row>
    <row r="47" spans="1:14" ht="15" customHeight="1">
      <c r="A47" s="38"/>
      <c r="B47" s="159"/>
      <c r="C47" s="160"/>
      <c r="D47" s="161"/>
      <c r="E47" s="151"/>
      <c r="F47" s="33"/>
      <c r="G47" s="33"/>
      <c r="H47" s="34">
        <f t="shared" si="2"/>
        <v>0</v>
      </c>
      <c r="I47" s="40"/>
      <c r="J47" s="41"/>
      <c r="K47" s="37"/>
      <c r="L47" s="31"/>
      <c r="N47" s="9"/>
    </row>
    <row r="48" spans="1:14" ht="15" customHeight="1">
      <c r="A48" s="38"/>
      <c r="B48" s="159"/>
      <c r="C48" s="160"/>
      <c r="D48" s="161"/>
      <c r="E48" s="151"/>
      <c r="F48" s="33"/>
      <c r="G48" s="33"/>
      <c r="H48" s="34">
        <f t="shared" si="2"/>
        <v>0</v>
      </c>
      <c r="I48" s="40"/>
      <c r="J48" s="41"/>
      <c r="K48" s="37"/>
      <c r="L48" s="31"/>
      <c r="N48" s="8"/>
    </row>
    <row r="49" spans="1:14" ht="15" customHeight="1">
      <c r="A49" s="38"/>
      <c r="B49" s="159"/>
      <c r="C49" s="160"/>
      <c r="D49" s="161"/>
      <c r="E49" s="151"/>
      <c r="F49" s="33"/>
      <c r="G49" s="33"/>
      <c r="H49" s="34">
        <f t="shared" si="2"/>
        <v>0</v>
      </c>
      <c r="I49" s="40"/>
      <c r="J49" s="41"/>
      <c r="K49" s="37"/>
      <c r="L49" s="31"/>
      <c r="N49" s="8"/>
    </row>
    <row r="50" spans="1:14" ht="15" customHeight="1">
      <c r="A50" s="38"/>
      <c r="B50" s="159"/>
      <c r="C50" s="160"/>
      <c r="D50" s="161"/>
      <c r="E50" s="151"/>
      <c r="F50" s="33"/>
      <c r="G50" s="33"/>
      <c r="H50" s="34">
        <f t="shared" si="2"/>
        <v>0</v>
      </c>
      <c r="I50" s="40"/>
      <c r="J50" s="41"/>
      <c r="K50" s="37"/>
      <c r="L50" s="31"/>
      <c r="N50" s="8"/>
    </row>
    <row r="51" spans="1:14" ht="15" customHeight="1">
      <c r="A51" s="38"/>
      <c r="B51" s="159"/>
      <c r="C51" s="160"/>
      <c r="D51" s="161"/>
      <c r="E51" s="151"/>
      <c r="F51" s="33"/>
      <c r="G51" s="33"/>
      <c r="H51" s="34">
        <f t="shared" si="2"/>
        <v>0</v>
      </c>
      <c r="I51" s="40"/>
      <c r="J51" s="41"/>
      <c r="K51" s="37"/>
      <c r="N51" s="8"/>
    </row>
    <row r="52" spans="1:14" ht="15" customHeight="1">
      <c r="A52" s="38"/>
      <c r="B52" s="159"/>
      <c r="C52" s="160"/>
      <c r="D52" s="161"/>
      <c r="E52" s="151"/>
      <c r="F52" s="33"/>
      <c r="G52" s="33"/>
      <c r="H52" s="34">
        <f t="shared" si="2"/>
        <v>0</v>
      </c>
      <c r="I52" s="40"/>
      <c r="J52" s="41"/>
      <c r="K52" s="37"/>
      <c r="N52" s="8"/>
    </row>
    <row r="53" spans="1:14" ht="15" customHeight="1">
      <c r="A53" s="38"/>
      <c r="B53" s="159"/>
      <c r="C53" s="160"/>
      <c r="D53" s="161"/>
      <c r="E53" s="151"/>
      <c r="F53" s="33"/>
      <c r="G53" s="33"/>
      <c r="H53" s="34">
        <f t="shared" si="2"/>
        <v>0</v>
      </c>
      <c r="I53" s="40"/>
      <c r="J53" s="41"/>
      <c r="K53" s="37"/>
      <c r="N53" s="8"/>
    </row>
    <row r="54" spans="1:14" ht="15" customHeight="1">
      <c r="A54" s="38"/>
      <c r="B54" s="159"/>
      <c r="C54" s="160"/>
      <c r="D54" s="161"/>
      <c r="E54" s="151"/>
      <c r="F54" s="33"/>
      <c r="G54" s="33"/>
      <c r="H54" s="34">
        <f t="shared" si="2"/>
        <v>0</v>
      </c>
      <c r="I54" s="40"/>
      <c r="J54" s="41"/>
      <c r="K54" s="37"/>
      <c r="N54" s="8"/>
    </row>
    <row r="55" spans="1:14" ht="15" customHeight="1">
      <c r="A55" s="38"/>
      <c r="B55" s="159"/>
      <c r="C55" s="160"/>
      <c r="D55" s="161"/>
      <c r="E55" s="151"/>
      <c r="F55" s="33"/>
      <c r="G55" s="33"/>
      <c r="H55" s="34">
        <f t="shared" si="2"/>
        <v>0</v>
      </c>
      <c r="I55" s="40"/>
      <c r="J55" s="41"/>
      <c r="K55" s="37"/>
      <c r="N55" s="8"/>
    </row>
    <row r="56" spans="1:14" ht="15" customHeight="1">
      <c r="A56" s="38"/>
      <c r="B56" s="159"/>
      <c r="C56" s="160"/>
      <c r="D56" s="161"/>
      <c r="E56" s="151"/>
      <c r="F56" s="39"/>
      <c r="G56" s="39"/>
      <c r="H56" s="34">
        <f t="shared" si="2"/>
        <v>0</v>
      </c>
      <c r="I56" s="42"/>
      <c r="J56" s="43"/>
      <c r="K56" s="44"/>
      <c r="N56" s="8"/>
    </row>
    <row r="57" spans="1:14" ht="15" customHeight="1" thickBot="1">
      <c r="A57" s="177" t="s">
        <v>16</v>
      </c>
      <c r="B57" s="177"/>
      <c r="C57" s="177"/>
      <c r="D57" s="177"/>
      <c r="E57" s="177"/>
      <c r="F57" s="177"/>
      <c r="G57" s="178"/>
      <c r="H57" s="45">
        <f>SUM(H45:H56)</f>
        <v>0</v>
      </c>
      <c r="I57" s="46" t="str">
        <f>IF(H57&gt;=30,H57/30,"0")</f>
        <v>0</v>
      </c>
      <c r="J57" s="47">
        <f>IF(I57&lt;1,"0",(ROUNDDOWN(I57,0))*0.07)</f>
        <v>0</v>
      </c>
      <c r="K57" s="48"/>
      <c r="N57" s="8"/>
    </row>
    <row r="58" spans="1:14" ht="15" customHeight="1" thickBot="1">
      <c r="A58" s="49"/>
      <c r="B58" s="50"/>
      <c r="C58" s="49"/>
      <c r="D58" s="49"/>
      <c r="E58" s="49"/>
      <c r="F58" s="179" t="s">
        <v>56</v>
      </c>
      <c r="G58" s="180"/>
      <c r="H58" s="180"/>
      <c r="I58" s="180"/>
      <c r="J58" s="51">
        <f>IF((J41+J24+J73+J57)&gt;6,"6,00",(J57))</f>
        <v>0</v>
      </c>
      <c r="K58" s="52"/>
      <c r="N58" s="8"/>
    </row>
    <row r="59" spans="1:14" ht="21.75" customHeight="1" thickBot="1">
      <c r="B59" s="174" t="s">
        <v>59</v>
      </c>
      <c r="C59" s="175"/>
      <c r="D59" s="175"/>
      <c r="E59" s="175"/>
      <c r="F59" s="175"/>
      <c r="G59" s="175"/>
      <c r="H59" s="175"/>
      <c r="I59" s="175"/>
      <c r="J59" s="175"/>
      <c r="K59" s="176"/>
      <c r="N59" s="9"/>
    </row>
    <row r="60" spans="1:14" ht="24.75" customHeight="1" thickBot="1">
      <c r="A60" s="24" t="s">
        <v>8</v>
      </c>
      <c r="B60" s="153" t="s">
        <v>55</v>
      </c>
      <c r="C60" s="154"/>
      <c r="D60" s="155"/>
      <c r="E60" s="25" t="s">
        <v>9</v>
      </c>
      <c r="F60" s="26" t="s">
        <v>10</v>
      </c>
      <c r="G60" s="26" t="s">
        <v>11</v>
      </c>
      <c r="H60" s="27" t="s">
        <v>12</v>
      </c>
      <c r="I60" s="28" t="s">
        <v>13</v>
      </c>
      <c r="J60" s="29" t="s">
        <v>14</v>
      </c>
      <c r="K60" s="30" t="s">
        <v>15</v>
      </c>
      <c r="L60" s="31"/>
      <c r="N60" s="9"/>
    </row>
    <row r="61" spans="1:14" ht="15" customHeight="1">
      <c r="A61" s="32"/>
      <c r="B61" s="156"/>
      <c r="C61" s="157"/>
      <c r="D61" s="158"/>
      <c r="E61" s="151"/>
      <c r="F61" s="33"/>
      <c r="G61" s="33"/>
      <c r="H61" s="34">
        <f>((((G61-F61+1)))*E61)</f>
        <v>0</v>
      </c>
      <c r="I61" s="35"/>
      <c r="J61" s="36"/>
      <c r="K61" s="37"/>
      <c r="L61" s="31"/>
      <c r="N61" s="9"/>
    </row>
    <row r="62" spans="1:14" ht="15" customHeight="1">
      <c r="A62" s="38"/>
      <c r="B62" s="159"/>
      <c r="C62" s="160"/>
      <c r="D62" s="161"/>
      <c r="E62" s="151"/>
      <c r="F62" s="33"/>
      <c r="G62" s="33"/>
      <c r="H62" s="34">
        <f t="shared" ref="H62:H72" si="3">((((G62-F62+1)))*E62)</f>
        <v>0</v>
      </c>
      <c r="I62" s="40"/>
      <c r="J62" s="41"/>
      <c r="K62" s="37"/>
      <c r="L62" s="31"/>
      <c r="N62" s="9"/>
    </row>
    <row r="63" spans="1:14" ht="15" customHeight="1">
      <c r="A63" s="38"/>
      <c r="B63" s="159"/>
      <c r="C63" s="160"/>
      <c r="D63" s="161"/>
      <c r="E63" s="151"/>
      <c r="F63" s="33"/>
      <c r="G63" s="33"/>
      <c r="H63" s="34">
        <f t="shared" si="3"/>
        <v>0</v>
      </c>
      <c r="I63" s="40"/>
      <c r="J63" s="41"/>
      <c r="K63" s="37"/>
      <c r="L63" s="31"/>
      <c r="N63" s="9"/>
    </row>
    <row r="64" spans="1:14" ht="15" customHeight="1">
      <c r="A64" s="38"/>
      <c r="B64" s="159"/>
      <c r="C64" s="160"/>
      <c r="D64" s="161"/>
      <c r="E64" s="151"/>
      <c r="F64" s="33"/>
      <c r="G64" s="33"/>
      <c r="H64" s="34">
        <f t="shared" si="3"/>
        <v>0</v>
      </c>
      <c r="I64" s="40"/>
      <c r="J64" s="41"/>
      <c r="K64" s="37"/>
      <c r="L64" s="31"/>
      <c r="N64" s="8"/>
    </row>
    <row r="65" spans="1:15" ht="15" customHeight="1">
      <c r="A65" s="38"/>
      <c r="B65" s="159"/>
      <c r="C65" s="160"/>
      <c r="D65" s="161"/>
      <c r="E65" s="151"/>
      <c r="F65" s="33"/>
      <c r="G65" s="33"/>
      <c r="H65" s="34">
        <f t="shared" si="3"/>
        <v>0</v>
      </c>
      <c r="I65" s="40"/>
      <c r="J65" s="41"/>
      <c r="K65" s="37"/>
      <c r="L65" s="31"/>
      <c r="N65" s="8"/>
    </row>
    <row r="66" spans="1:15" ht="15" customHeight="1">
      <c r="A66" s="38"/>
      <c r="B66" s="159"/>
      <c r="C66" s="160"/>
      <c r="D66" s="161"/>
      <c r="E66" s="151"/>
      <c r="F66" s="33"/>
      <c r="G66" s="33"/>
      <c r="H66" s="34">
        <f t="shared" si="3"/>
        <v>0</v>
      </c>
      <c r="I66" s="40"/>
      <c r="J66" s="41"/>
      <c r="K66" s="37"/>
      <c r="L66" s="31"/>
      <c r="N66" s="8"/>
    </row>
    <row r="67" spans="1:15" ht="15" customHeight="1">
      <c r="A67" s="38"/>
      <c r="B67" s="159"/>
      <c r="C67" s="160"/>
      <c r="D67" s="161"/>
      <c r="E67" s="151"/>
      <c r="F67" s="33"/>
      <c r="G67" s="33"/>
      <c r="H67" s="34">
        <f t="shared" si="3"/>
        <v>0</v>
      </c>
      <c r="I67" s="40"/>
      <c r="J67" s="41"/>
      <c r="K67" s="37"/>
      <c r="N67" s="8"/>
    </row>
    <row r="68" spans="1:15" ht="15" customHeight="1">
      <c r="A68" s="38"/>
      <c r="B68" s="159"/>
      <c r="C68" s="160"/>
      <c r="D68" s="161"/>
      <c r="E68" s="151"/>
      <c r="F68" s="33"/>
      <c r="G68" s="33"/>
      <c r="H68" s="34">
        <f t="shared" si="3"/>
        <v>0</v>
      </c>
      <c r="I68" s="40"/>
      <c r="J68" s="41"/>
      <c r="K68" s="37"/>
      <c r="N68" s="8"/>
    </row>
    <row r="69" spans="1:15" ht="15" customHeight="1">
      <c r="A69" s="38"/>
      <c r="B69" s="159"/>
      <c r="C69" s="160"/>
      <c r="D69" s="161"/>
      <c r="E69" s="151"/>
      <c r="F69" s="33"/>
      <c r="G69" s="33"/>
      <c r="H69" s="34">
        <f t="shared" si="3"/>
        <v>0</v>
      </c>
      <c r="I69" s="40"/>
      <c r="J69" s="41"/>
      <c r="K69" s="37"/>
      <c r="N69" s="8"/>
    </row>
    <row r="70" spans="1:15" ht="15" customHeight="1">
      <c r="A70" s="38"/>
      <c r="B70" s="159"/>
      <c r="C70" s="160"/>
      <c r="D70" s="161"/>
      <c r="E70" s="151"/>
      <c r="F70" s="33"/>
      <c r="G70" s="33"/>
      <c r="H70" s="34">
        <f t="shared" si="3"/>
        <v>0</v>
      </c>
      <c r="I70" s="40"/>
      <c r="J70" s="41"/>
      <c r="K70" s="37"/>
      <c r="N70" s="8"/>
    </row>
    <row r="71" spans="1:15" ht="15" customHeight="1">
      <c r="A71" s="38"/>
      <c r="B71" s="159"/>
      <c r="C71" s="160"/>
      <c r="D71" s="161"/>
      <c r="E71" s="151"/>
      <c r="F71" s="33"/>
      <c r="G71" s="33"/>
      <c r="H71" s="34">
        <f t="shared" si="3"/>
        <v>0</v>
      </c>
      <c r="I71" s="40"/>
      <c r="J71" s="41"/>
      <c r="K71" s="37"/>
      <c r="N71" s="8"/>
    </row>
    <row r="72" spans="1:15" ht="15" customHeight="1">
      <c r="A72" s="38"/>
      <c r="B72" s="159"/>
      <c r="C72" s="160"/>
      <c r="D72" s="161"/>
      <c r="E72" s="151"/>
      <c r="F72" s="39"/>
      <c r="G72" s="39"/>
      <c r="H72" s="34">
        <f t="shared" si="3"/>
        <v>0</v>
      </c>
      <c r="I72" s="42"/>
      <c r="J72" s="43"/>
      <c r="K72" s="44"/>
      <c r="N72" s="8"/>
    </row>
    <row r="73" spans="1:15" ht="15" customHeight="1" thickBot="1">
      <c r="A73" s="177" t="s">
        <v>16</v>
      </c>
      <c r="B73" s="177"/>
      <c r="C73" s="177"/>
      <c r="D73" s="177"/>
      <c r="E73" s="177"/>
      <c r="F73" s="177"/>
      <c r="G73" s="178"/>
      <c r="H73" s="45">
        <f>SUM(H61:H72)</f>
        <v>0</v>
      </c>
      <c r="I73" s="46" t="str">
        <f>IF(H73&gt;=30,H73/30,"0")</f>
        <v>0</v>
      </c>
      <c r="J73" s="47">
        <f>IF(I73&lt;1,"0",(ROUNDDOWN(I73,0))*0.01)</f>
        <v>0</v>
      </c>
      <c r="K73" s="48"/>
      <c r="N73" s="8"/>
    </row>
    <row r="74" spans="1:15" ht="15" customHeight="1" thickBot="1">
      <c r="A74" s="49"/>
      <c r="B74" s="50"/>
      <c r="C74" s="49"/>
      <c r="D74" s="49"/>
      <c r="E74" s="49"/>
      <c r="F74" s="179" t="s">
        <v>56</v>
      </c>
      <c r="G74" s="180"/>
      <c r="H74" s="180"/>
      <c r="I74" s="180"/>
      <c r="J74" s="51">
        <f>IF((J57+J41+J24+J73)&gt;6,"6,00",(J73))</f>
        <v>0</v>
      </c>
      <c r="K74" s="52"/>
      <c r="N74" s="8"/>
    </row>
    <row r="75" spans="1:15" ht="17.25" customHeight="1" thickBot="1">
      <c r="A75" s="49"/>
      <c r="B75" s="49"/>
      <c r="C75" s="49"/>
      <c r="D75" s="49"/>
      <c r="E75" s="49"/>
      <c r="F75" s="195" t="s">
        <v>57</v>
      </c>
      <c r="G75" s="180"/>
      <c r="H75" s="180"/>
      <c r="I75" s="180"/>
      <c r="J75" s="51">
        <f>IF((J25+J58+J74+J42)&gt;6,"6,00",(J25+J58+J74+J42))</f>
        <v>0</v>
      </c>
      <c r="K75" s="52"/>
      <c r="M75" s="10"/>
      <c r="N75" s="8"/>
    </row>
    <row r="76" spans="1:15" ht="17.25" customHeight="1" thickBot="1">
      <c r="B76" s="58" t="s">
        <v>17</v>
      </c>
      <c r="C76" s="59"/>
      <c r="D76" s="59"/>
      <c r="E76" s="59"/>
      <c r="F76" s="60"/>
      <c r="G76" s="61"/>
      <c r="H76" s="62"/>
      <c r="I76" s="62"/>
      <c r="J76" s="63"/>
      <c r="K76" s="64"/>
      <c r="N76" s="8"/>
    </row>
    <row r="77" spans="1:15" ht="17.25" customHeight="1" thickBot="1">
      <c r="B77" s="53"/>
      <c r="C77" s="54"/>
      <c r="D77" s="54"/>
      <c r="E77" s="54"/>
      <c r="F77" s="55"/>
      <c r="G77" s="65"/>
      <c r="H77" s="66"/>
      <c r="I77" s="66"/>
      <c r="J77" s="67"/>
      <c r="K77" s="68"/>
      <c r="N77" s="8"/>
    </row>
    <row r="78" spans="1:15" ht="21.75" customHeight="1" thickBot="1">
      <c r="A78" s="142"/>
      <c r="B78" s="184" t="s">
        <v>81</v>
      </c>
      <c r="C78" s="257"/>
      <c r="D78" s="257"/>
      <c r="E78" s="257"/>
      <c r="F78" s="257"/>
      <c r="G78" s="257"/>
      <c r="H78" s="257"/>
      <c r="I78" s="257"/>
      <c r="J78" s="257"/>
      <c r="K78" s="258"/>
      <c r="M78" s="8" t="s">
        <v>82</v>
      </c>
      <c r="N78" s="8"/>
      <c r="O78" s="8"/>
    </row>
    <row r="79" spans="1:15" ht="24.75" customHeight="1" thickBot="1">
      <c r="A79" s="143" t="s">
        <v>8</v>
      </c>
      <c r="B79" s="259" t="s">
        <v>83</v>
      </c>
      <c r="C79" s="260"/>
      <c r="D79" s="261"/>
      <c r="E79" s="144"/>
      <c r="F79" s="145"/>
      <c r="G79" s="145"/>
      <c r="H79" s="145"/>
      <c r="I79" s="145"/>
      <c r="J79" s="145"/>
      <c r="K79" s="146"/>
      <c r="L79" s="31"/>
      <c r="M79" s="8" t="s">
        <v>84</v>
      </c>
      <c r="N79" s="8"/>
      <c r="O79" s="8"/>
    </row>
    <row r="80" spans="1:15" ht="22.5" customHeight="1" thickBot="1">
      <c r="A80" s="147"/>
      <c r="B80" s="262"/>
      <c r="C80" s="262"/>
      <c r="D80" s="262"/>
      <c r="E80" s="148"/>
      <c r="F80" s="263" t="s">
        <v>85</v>
      </c>
      <c r="G80" s="264"/>
      <c r="H80" s="264"/>
      <c r="I80" s="265"/>
      <c r="J80" s="266" t="str">
        <f>IF(B80="Per tenir consolidat el nivell competencial/CD igual o superior al del lloc","2,00",IF(B80="Per tenir consolidat el nivell competencial/CD inferior 1 o 2 nivells","1,50",IF(B80="Per tenir consolidat el nivell competencial/CD inferior 3 o 4 nivells","0,50","0,00")))</f>
        <v>0,00</v>
      </c>
      <c r="K80" s="267"/>
      <c r="M80" s="8" t="s">
        <v>86</v>
      </c>
      <c r="N80" s="8"/>
      <c r="O80" s="8"/>
    </row>
    <row r="81" spans="1:16" ht="22.5" customHeight="1" thickBot="1">
      <c r="A81" s="149"/>
      <c r="B81" s="8"/>
      <c r="C81" s="8"/>
      <c r="D81" s="8"/>
      <c r="E81" s="8"/>
      <c r="F81" s="8"/>
      <c r="G81" s="8"/>
      <c r="H81" s="8"/>
      <c r="I81" s="8"/>
      <c r="J81" s="8"/>
      <c r="K81" s="8"/>
      <c r="N81" s="8"/>
      <c r="O81" s="8"/>
    </row>
    <row r="82" spans="1:16" ht="24" customHeight="1" thickBot="1">
      <c r="B82" s="184" t="s">
        <v>61</v>
      </c>
      <c r="C82" s="185"/>
      <c r="D82" s="185"/>
      <c r="E82" s="185"/>
      <c r="F82" s="185"/>
      <c r="G82" s="185"/>
      <c r="H82" s="185"/>
      <c r="I82" s="185"/>
      <c r="J82" s="185"/>
      <c r="K82" s="186"/>
      <c r="N82" s="8"/>
      <c r="O82" s="10" t="s">
        <v>18</v>
      </c>
    </row>
    <row r="83" spans="1:16" ht="17.25" customHeight="1" thickBot="1">
      <c r="B83" s="53"/>
      <c r="C83" s="54"/>
      <c r="D83" s="54"/>
      <c r="E83" s="54"/>
      <c r="F83" s="55"/>
      <c r="G83" s="65"/>
      <c r="H83" s="66"/>
      <c r="I83" s="66"/>
      <c r="J83" s="67"/>
      <c r="K83" s="68"/>
      <c r="N83" s="8"/>
    </row>
    <row r="84" spans="1:16" ht="21.75" customHeight="1" thickBot="1">
      <c r="A84" s="24" t="s">
        <v>8</v>
      </c>
      <c r="B84" s="196" t="s">
        <v>19</v>
      </c>
      <c r="C84" s="197"/>
      <c r="D84" s="197"/>
      <c r="E84" s="198"/>
      <c r="F84" s="55"/>
      <c r="G84" s="65"/>
      <c r="H84" s="66"/>
      <c r="I84" s="66"/>
      <c r="J84" s="67"/>
      <c r="K84" s="68"/>
      <c r="M84" s="10"/>
      <c r="N84" s="8"/>
    </row>
    <row r="85" spans="1:16" ht="18.75" customHeight="1" thickBot="1">
      <c r="A85" s="69"/>
      <c r="B85" s="256"/>
      <c r="C85" s="256"/>
      <c r="D85" s="256"/>
      <c r="E85" s="256"/>
      <c r="F85" s="55"/>
      <c r="G85" s="65"/>
      <c r="H85" s="66"/>
      <c r="I85" s="66"/>
      <c r="J85" s="51" t="str">
        <f>IF(D85="Titulació superior","1,00","0,00")</f>
        <v>0,00</v>
      </c>
      <c r="K85" s="68"/>
      <c r="M85" s="8" t="s">
        <v>60</v>
      </c>
      <c r="N85" s="8"/>
    </row>
    <row r="86" spans="1:16" ht="17.25" customHeight="1" thickBot="1">
      <c r="A86" s="32"/>
      <c r="B86" s="256"/>
      <c r="C86" s="256"/>
      <c r="D86" s="256"/>
      <c r="E86" s="256"/>
      <c r="F86" s="70"/>
      <c r="G86" s="70"/>
      <c r="H86" s="70"/>
      <c r="I86" s="71"/>
      <c r="J86" s="51" t="str">
        <f>IF(D86="Titulació superior","1,00","0,00")</f>
        <v>0,00</v>
      </c>
      <c r="K86" s="72"/>
      <c r="M86" s="10"/>
      <c r="N86" s="8"/>
    </row>
    <row r="87" spans="1:16" ht="17.25" customHeight="1" thickBot="1">
      <c r="B87" s="73"/>
      <c r="C87" s="54"/>
      <c r="D87" s="54"/>
      <c r="E87" s="54"/>
      <c r="F87" s="74"/>
      <c r="G87" s="182" t="s">
        <v>20</v>
      </c>
      <c r="H87" s="183"/>
      <c r="I87" s="183"/>
      <c r="J87" s="51">
        <f>IF((J85+J86)&gt;2,"2,00",(J86+J85))</f>
        <v>0</v>
      </c>
      <c r="K87" s="75"/>
      <c r="M87" s="10"/>
      <c r="N87" s="8"/>
    </row>
    <row r="88" spans="1:16" ht="17.25" customHeight="1" thickBot="1">
      <c r="B88" s="76"/>
      <c r="C88" s="54"/>
      <c r="D88" s="54"/>
      <c r="E88" s="54"/>
      <c r="F88" s="77"/>
      <c r="G88" s="78"/>
      <c r="H88" s="78"/>
      <c r="I88" s="78"/>
      <c r="J88" s="79"/>
      <c r="K88" s="80"/>
      <c r="M88" s="10"/>
      <c r="N88" s="8"/>
    </row>
    <row r="89" spans="1:16" ht="24.75" customHeight="1" thickBot="1">
      <c r="A89" s="49"/>
      <c r="B89" s="184" t="s">
        <v>64</v>
      </c>
      <c r="C89" s="185"/>
      <c r="D89" s="185"/>
      <c r="E89" s="185"/>
      <c r="F89" s="185"/>
      <c r="G89" s="185"/>
      <c r="H89" s="185"/>
      <c r="I89" s="185"/>
      <c r="J89" s="185"/>
      <c r="K89" s="186"/>
      <c r="N89" s="8"/>
    </row>
    <row r="90" spans="1:16" ht="17.25" customHeight="1">
      <c r="D90" s="49"/>
      <c r="E90" s="49"/>
      <c r="F90" s="81"/>
      <c r="G90" s="81"/>
      <c r="H90" s="81"/>
      <c r="I90" s="81"/>
      <c r="J90" s="56"/>
      <c r="K90" s="82"/>
      <c r="N90" s="8"/>
    </row>
    <row r="91" spans="1:16" ht="23.25" customHeight="1">
      <c r="A91" s="83" t="s">
        <v>8</v>
      </c>
      <c r="B91" s="187" t="s">
        <v>21</v>
      </c>
      <c r="C91" s="188"/>
      <c r="D91" s="84"/>
      <c r="E91" s="85"/>
      <c r="F91" s="55"/>
      <c r="G91" s="55"/>
      <c r="H91" s="86"/>
      <c r="I91" s="87"/>
      <c r="J91" s="88"/>
      <c r="K91" s="89"/>
      <c r="M91" s="90"/>
      <c r="N91" s="8"/>
    </row>
    <row r="92" spans="1:16" ht="15.75" customHeight="1">
      <c r="B92" s="189" t="s">
        <v>22</v>
      </c>
      <c r="C92" s="190"/>
      <c r="D92" s="70"/>
      <c r="E92" s="70"/>
      <c r="F92" s="70"/>
      <c r="G92" s="70"/>
      <c r="H92" s="71"/>
      <c r="I92" s="91"/>
      <c r="J92" s="92" t="s">
        <v>14</v>
      </c>
      <c r="K92" s="72" t="s">
        <v>15</v>
      </c>
      <c r="L92" s="93"/>
      <c r="M92" s="94"/>
      <c r="N92" s="95"/>
    </row>
    <row r="93" spans="1:16" ht="15" customHeight="1" thickBot="1">
      <c r="A93" s="96"/>
      <c r="B93" s="165"/>
      <c r="C93" s="191"/>
      <c r="D93" s="54"/>
      <c r="E93" s="192" t="s">
        <v>23</v>
      </c>
      <c r="F93" s="193"/>
      <c r="G93" s="193"/>
      <c r="H93" s="193"/>
      <c r="I93" s="194"/>
      <c r="J93" s="97" t="str">
        <f>IF(B93="Nivell Elemental/B1","0,75",IF(B93="Nivell Mitjà/C1","1,50",IF(B93="Nivell Superior/C2","2,00","0,00")))</f>
        <v>0,00</v>
      </c>
      <c r="K93" s="75"/>
      <c r="L93" s="93"/>
      <c r="M93" s="90" t="s">
        <v>62</v>
      </c>
      <c r="N93" s="95"/>
    </row>
    <row r="94" spans="1:16" ht="15" customHeight="1" thickBot="1">
      <c r="A94" s="98"/>
      <c r="B94" s="206"/>
      <c r="C94" s="206"/>
      <c r="D94" s="54"/>
      <c r="E94" s="227" t="s">
        <v>63</v>
      </c>
      <c r="F94" s="228"/>
      <c r="G94" s="228"/>
      <c r="H94" s="228"/>
      <c r="I94" s="228"/>
      <c r="J94" s="114" t="str">
        <f>IF(J83&gt;2,"2,00",(J93))</f>
        <v>0,00</v>
      </c>
      <c r="K94" s="72"/>
      <c r="L94" s="93"/>
      <c r="M94" s="90" t="s">
        <v>24</v>
      </c>
      <c r="N94" s="95"/>
    </row>
    <row r="95" spans="1:16" ht="17.25" customHeight="1" thickBot="1">
      <c r="A95" s="49"/>
      <c r="B95" s="49"/>
      <c r="C95" s="49"/>
      <c r="D95" s="49"/>
      <c r="E95" s="49"/>
      <c r="F95" s="81"/>
      <c r="G95" s="81"/>
      <c r="H95" s="81"/>
      <c r="I95" s="81"/>
      <c r="J95" s="56"/>
      <c r="K95" s="82"/>
      <c r="M95" s="8" t="s">
        <v>25</v>
      </c>
      <c r="N95" s="8"/>
    </row>
    <row r="96" spans="1:16" ht="24.75" customHeight="1" thickBot="1">
      <c r="B96" s="207" t="s">
        <v>65</v>
      </c>
      <c r="C96" s="208"/>
      <c r="D96" s="208"/>
      <c r="E96" s="208"/>
      <c r="F96" s="208"/>
      <c r="G96" s="208"/>
      <c r="H96" s="208"/>
      <c r="I96" s="208"/>
      <c r="J96" s="208"/>
      <c r="K96" s="209"/>
      <c r="L96" s="101"/>
      <c r="N96" s="8"/>
      <c r="O96" s="8"/>
      <c r="P96" s="8"/>
    </row>
    <row r="97" spans="1:17" ht="6.75" customHeight="1" thickBot="1">
      <c r="A97" s="2"/>
      <c r="B97" s="210" t="s">
        <v>26</v>
      </c>
      <c r="C97" s="211"/>
      <c r="D97" s="214" t="s">
        <v>27</v>
      </c>
      <c r="E97" s="216"/>
      <c r="F97" s="217"/>
      <c r="G97" s="217"/>
      <c r="H97" s="218"/>
      <c r="I97" s="222"/>
      <c r="J97" s="224" t="s">
        <v>14</v>
      </c>
      <c r="K97" s="225" t="s">
        <v>15</v>
      </c>
      <c r="L97" s="100" t="s">
        <v>70</v>
      </c>
      <c r="M97" s="90"/>
      <c r="N97" s="95"/>
      <c r="O97" s="8"/>
      <c r="P97" s="8"/>
    </row>
    <row r="98" spans="1:17" s="102" customFormat="1" ht="12" customHeight="1" thickBot="1">
      <c r="A98" s="99" t="s">
        <v>8</v>
      </c>
      <c r="B98" s="212"/>
      <c r="C98" s="213"/>
      <c r="D98" s="215"/>
      <c r="E98" s="219"/>
      <c r="F98" s="220"/>
      <c r="G98" s="220"/>
      <c r="H98" s="221"/>
      <c r="I98" s="223"/>
      <c r="J98" s="224"/>
      <c r="K98" s="226"/>
      <c r="L98" s="100" t="s">
        <v>69</v>
      </c>
      <c r="M98" s="100"/>
      <c r="N98" s="100"/>
      <c r="O98" s="100"/>
      <c r="P98" s="100"/>
      <c r="Q98" s="101"/>
    </row>
    <row r="99" spans="1:17" s="102" customFormat="1" ht="15.75" customHeight="1">
      <c r="A99" s="103"/>
      <c r="B99" s="199"/>
      <c r="C99" s="200"/>
      <c r="D99" s="104"/>
      <c r="E99" s="201"/>
      <c r="F99" s="202"/>
      <c r="G99" s="202"/>
      <c r="H99" s="203"/>
      <c r="I99" s="105"/>
      <c r="J99" s="97" t="str">
        <f>IF(D99="A1 o homologat","0,25",IF(D99="A2 o homologat","0,50",IF(D99="B1 o homologat","0,75",IF(D99="B2 o homologat","1,25",IF(D99="C1 o homologat","1,50",IF(D99="C2 o homologat","2,00","0,00"))))))</f>
        <v>0,00</v>
      </c>
      <c r="K99" s="106"/>
      <c r="L99" s="100" t="s">
        <v>68</v>
      </c>
      <c r="M99" s="107" t="s">
        <v>28</v>
      </c>
      <c r="N99" s="100"/>
      <c r="O99" s="100"/>
      <c r="P99" s="100"/>
      <c r="Q99" s="101"/>
    </row>
    <row r="100" spans="1:17" s="102" customFormat="1" ht="15.75" customHeight="1">
      <c r="A100" s="103"/>
      <c r="B100" s="199"/>
      <c r="C100" s="200"/>
      <c r="D100" s="104"/>
      <c r="E100" s="108"/>
      <c r="F100" s="109"/>
      <c r="G100" s="109"/>
      <c r="H100" s="110"/>
      <c r="I100" s="105"/>
      <c r="J100" s="97" t="str">
        <f t="shared" ref="J100:J102" si="4">IF(D100="A1 o homologat","0,25",IF(D100="A2 o homologat","0,50",IF(D100="B1 o homologat","0,75",IF(D100="B2 o homologat","1,25",IF(D100="C1 o homologat","1,50",IF(D100="C2 o homologat","2,00","0,00"))))))</f>
        <v>0,00</v>
      </c>
      <c r="K100" s="106"/>
      <c r="L100" s="100" t="s">
        <v>67</v>
      </c>
      <c r="M100" s="107" t="s">
        <v>29</v>
      </c>
      <c r="N100" s="100"/>
      <c r="O100" s="100"/>
      <c r="P100" s="100"/>
      <c r="Q100" s="101"/>
    </row>
    <row r="101" spans="1:17" s="102" customFormat="1" ht="15.75" customHeight="1">
      <c r="A101" s="103"/>
      <c r="B101" s="199"/>
      <c r="C101" s="200"/>
      <c r="D101" s="104"/>
      <c r="E101" s="201"/>
      <c r="F101" s="204"/>
      <c r="G101" s="204"/>
      <c r="H101" s="205"/>
      <c r="I101" s="105"/>
      <c r="J101" s="97" t="str">
        <f t="shared" si="4"/>
        <v>0,00</v>
      </c>
      <c r="K101" s="106"/>
      <c r="L101" s="100" t="s">
        <v>30</v>
      </c>
      <c r="M101" s="107" t="s">
        <v>31</v>
      </c>
      <c r="N101" s="100"/>
      <c r="O101" s="100"/>
      <c r="P101" s="100"/>
      <c r="Q101" s="101"/>
    </row>
    <row r="102" spans="1:17" s="102" customFormat="1" ht="17.25" customHeight="1" thickBot="1">
      <c r="A102" s="103"/>
      <c r="B102" s="199"/>
      <c r="C102" s="200"/>
      <c r="D102" s="104"/>
      <c r="E102" s="201"/>
      <c r="F102" s="202"/>
      <c r="G102" s="202"/>
      <c r="H102" s="203"/>
      <c r="I102" s="105"/>
      <c r="J102" s="97" t="str">
        <f t="shared" si="4"/>
        <v>0,00</v>
      </c>
      <c r="K102" s="106"/>
      <c r="L102" s="100" t="s">
        <v>32</v>
      </c>
      <c r="M102" s="107" t="s">
        <v>33</v>
      </c>
      <c r="N102" s="100"/>
      <c r="O102" s="100"/>
      <c r="P102" s="100"/>
      <c r="Q102" s="101"/>
    </row>
    <row r="103" spans="1:17" s="102" customFormat="1" ht="17.25" customHeight="1" thickBot="1">
      <c r="A103" s="54"/>
      <c r="B103" s="84"/>
      <c r="C103" s="84"/>
      <c r="D103" s="84"/>
      <c r="E103" s="84"/>
      <c r="F103" s="192" t="s">
        <v>34</v>
      </c>
      <c r="G103" s="193"/>
      <c r="H103" s="193"/>
      <c r="I103" s="193"/>
      <c r="J103" s="51">
        <f>IF((J99+J100+J101+J102)&gt;2,"2,00",(SUM(J99+J100+J101+J102)))</f>
        <v>0</v>
      </c>
      <c r="K103" s="111"/>
      <c r="L103" s="101"/>
      <c r="M103" s="100" t="s">
        <v>35</v>
      </c>
      <c r="N103" s="100"/>
      <c r="O103" s="101"/>
      <c r="P103" s="101"/>
      <c r="Q103" s="101"/>
    </row>
    <row r="104" spans="1:17" ht="15" customHeight="1" thickBot="1">
      <c r="A104" s="54"/>
      <c r="B104" s="112"/>
      <c r="C104" s="113"/>
      <c r="D104" s="84"/>
      <c r="E104" s="227" t="s">
        <v>66</v>
      </c>
      <c r="F104" s="228"/>
      <c r="G104" s="228"/>
      <c r="H104" s="228"/>
      <c r="I104" s="228"/>
      <c r="J104" s="114">
        <f>IF(J103&gt;2,"2,00",(J103))</f>
        <v>0</v>
      </c>
      <c r="K104" s="72"/>
      <c r="N104" s="95"/>
    </row>
    <row r="105" spans="1:17" ht="25.5" customHeight="1" thickBot="1">
      <c r="B105" s="184" t="s">
        <v>36</v>
      </c>
      <c r="C105" s="185"/>
      <c r="D105" s="185"/>
      <c r="E105" s="185"/>
      <c r="F105" s="185"/>
      <c r="G105" s="185"/>
      <c r="H105" s="185"/>
      <c r="I105" s="185"/>
      <c r="J105" s="185"/>
      <c r="K105" s="186"/>
      <c r="N105" s="8"/>
      <c r="O105" s="10" t="s">
        <v>18</v>
      </c>
    </row>
    <row r="106" spans="1:17" ht="27.75" customHeight="1" thickBot="1">
      <c r="A106" s="24" t="s">
        <v>8</v>
      </c>
      <c r="B106" s="229" t="s">
        <v>37</v>
      </c>
      <c r="C106" s="229"/>
      <c r="D106" s="229"/>
      <c r="E106" s="229" t="s">
        <v>38</v>
      </c>
      <c r="F106" s="229"/>
      <c r="G106" s="115" t="s">
        <v>39</v>
      </c>
      <c r="H106" s="116"/>
      <c r="I106" s="87"/>
      <c r="J106" s="117" t="s">
        <v>14</v>
      </c>
      <c r="K106" s="30" t="s">
        <v>15</v>
      </c>
      <c r="N106" s="8"/>
    </row>
    <row r="107" spans="1:17" ht="22.5" customHeight="1">
      <c r="A107" s="118"/>
      <c r="B107" s="152"/>
      <c r="C107" s="152"/>
      <c r="D107" s="152"/>
      <c r="E107" s="152"/>
      <c r="F107" s="152"/>
      <c r="G107" s="119"/>
      <c r="H107" s="120"/>
      <c r="I107" s="87"/>
      <c r="J107" s="121" t="str">
        <f>IF(G107="De 15 hores o més","0,05",IF(G107="De 25 hores o més","0,10",IF(G107="De 50 hores o més","0,20",IF(G107="De 75 hores o més","0,30",IF(G107="De 100 hores o més","0,40",IF(G107="De 200 hores o més","0,50","0,00"))))))</f>
        <v>0,00</v>
      </c>
      <c r="K107" s="117"/>
      <c r="L107" s="8" t="s">
        <v>74</v>
      </c>
      <c r="M107" s="10"/>
      <c r="N107" s="8"/>
    </row>
    <row r="108" spans="1:17" ht="22.5" customHeight="1">
      <c r="A108" s="118"/>
      <c r="B108" s="152"/>
      <c r="C108" s="152"/>
      <c r="D108" s="152"/>
      <c r="E108" s="152"/>
      <c r="F108" s="152"/>
      <c r="G108" s="119"/>
      <c r="H108" s="120"/>
      <c r="I108" s="87"/>
      <c r="J108" s="121" t="str">
        <f t="shared" ref="J108:J121" si="5">IF(G108="De 15 hores o més","0,05",IF(G108="De 25 hores o més","0,10",IF(G108="De 50 hores o més","0,20",IF(G108="De 75 hores o més","0,30",IF(G108="De 100 hores o més","0,40",IF(G108="De 200 hores o més","0,50","0,00"))))))</f>
        <v>0,00</v>
      </c>
      <c r="K108" s="122"/>
      <c r="L108" s="31" t="s">
        <v>75</v>
      </c>
      <c r="M108" s="10"/>
      <c r="N108" s="8"/>
    </row>
    <row r="109" spans="1:17" ht="21.75" customHeight="1">
      <c r="A109" s="118"/>
      <c r="B109" s="152"/>
      <c r="C109" s="152"/>
      <c r="D109" s="152"/>
      <c r="E109" s="152"/>
      <c r="F109" s="152"/>
      <c r="G109" s="119"/>
      <c r="H109" s="120"/>
      <c r="I109" s="87"/>
      <c r="J109" s="121" t="str">
        <f t="shared" si="5"/>
        <v>0,00</v>
      </c>
      <c r="K109" s="122"/>
      <c r="L109" s="31" t="s">
        <v>76</v>
      </c>
      <c r="M109" s="10"/>
      <c r="N109" s="8"/>
    </row>
    <row r="110" spans="1:17" ht="21.75" customHeight="1">
      <c r="A110" s="118"/>
      <c r="B110" s="152"/>
      <c r="C110" s="152"/>
      <c r="D110" s="152"/>
      <c r="E110" s="152"/>
      <c r="F110" s="152"/>
      <c r="G110" s="119"/>
      <c r="H110" s="120"/>
      <c r="I110" s="87"/>
      <c r="J110" s="121" t="str">
        <f t="shared" si="5"/>
        <v>0,00</v>
      </c>
      <c r="K110" s="122"/>
      <c r="L110" s="8" t="s">
        <v>77</v>
      </c>
      <c r="M110" s="10"/>
      <c r="N110" s="8"/>
    </row>
    <row r="111" spans="1:17" ht="20.25" customHeight="1">
      <c r="A111" s="118"/>
      <c r="B111" s="232"/>
      <c r="C111" s="233"/>
      <c r="D111" s="234"/>
      <c r="E111" s="152"/>
      <c r="F111" s="152"/>
      <c r="G111" s="119"/>
      <c r="H111" s="120"/>
      <c r="I111" s="87"/>
      <c r="J111" s="121" t="str">
        <f t="shared" si="5"/>
        <v>0,00</v>
      </c>
      <c r="K111" s="122"/>
      <c r="L111" s="8" t="s">
        <v>78</v>
      </c>
      <c r="N111" s="8"/>
    </row>
    <row r="112" spans="1:17" ht="23.25" customHeight="1">
      <c r="A112" s="118"/>
      <c r="B112" s="152"/>
      <c r="C112" s="152"/>
      <c r="D112" s="152"/>
      <c r="E112" s="152"/>
      <c r="F112" s="152"/>
      <c r="G112" s="119"/>
      <c r="H112" s="120"/>
      <c r="I112" s="87"/>
      <c r="J112" s="121" t="str">
        <f t="shared" si="5"/>
        <v>0,00</v>
      </c>
      <c r="K112" s="122"/>
      <c r="L112" s="31" t="s">
        <v>79</v>
      </c>
      <c r="N112" s="8"/>
    </row>
    <row r="113" spans="1:16" ht="24" customHeight="1">
      <c r="A113" s="118"/>
      <c r="B113" s="152"/>
      <c r="C113" s="152"/>
      <c r="D113" s="152"/>
      <c r="E113" s="152"/>
      <c r="F113" s="152"/>
      <c r="G113" s="119"/>
      <c r="H113" s="120"/>
      <c r="I113" s="87"/>
      <c r="J113" s="121" t="str">
        <f t="shared" si="5"/>
        <v>0,00</v>
      </c>
      <c r="K113" s="122"/>
      <c r="L113" s="31"/>
      <c r="N113" s="8"/>
    </row>
    <row r="114" spans="1:16" ht="24" customHeight="1">
      <c r="A114" s="118"/>
      <c r="B114" s="152"/>
      <c r="C114" s="152"/>
      <c r="D114" s="152"/>
      <c r="E114" s="152"/>
      <c r="F114" s="152"/>
      <c r="G114" s="119"/>
      <c r="H114" s="120"/>
      <c r="I114" s="87"/>
      <c r="J114" s="121" t="str">
        <f t="shared" si="5"/>
        <v>0,00</v>
      </c>
      <c r="K114" s="122"/>
      <c r="L114" s="31"/>
      <c r="N114" s="8"/>
    </row>
    <row r="115" spans="1:16" ht="24" customHeight="1">
      <c r="A115" s="118"/>
      <c r="B115" s="152"/>
      <c r="C115" s="152"/>
      <c r="D115" s="152"/>
      <c r="E115" s="152"/>
      <c r="F115" s="152"/>
      <c r="G115" s="119"/>
      <c r="H115" s="120"/>
      <c r="I115" s="87"/>
      <c r="J115" s="121" t="str">
        <f t="shared" si="5"/>
        <v>0,00</v>
      </c>
      <c r="K115" s="122"/>
      <c r="L115" s="31"/>
      <c r="N115" s="8"/>
    </row>
    <row r="116" spans="1:16" ht="24" customHeight="1">
      <c r="A116" s="118"/>
      <c r="B116" s="152"/>
      <c r="C116" s="152"/>
      <c r="D116" s="152"/>
      <c r="E116" s="152"/>
      <c r="F116" s="152"/>
      <c r="G116" s="119"/>
      <c r="H116" s="120"/>
      <c r="I116" s="87"/>
      <c r="J116" s="121" t="str">
        <f t="shared" si="5"/>
        <v>0,00</v>
      </c>
      <c r="K116" s="122"/>
      <c r="L116" s="31"/>
      <c r="N116" s="8"/>
    </row>
    <row r="117" spans="1:16" ht="24" customHeight="1">
      <c r="A117" s="118"/>
      <c r="B117" s="152"/>
      <c r="C117" s="152"/>
      <c r="D117" s="152"/>
      <c r="E117" s="152"/>
      <c r="F117" s="152"/>
      <c r="G117" s="119"/>
      <c r="H117" s="120"/>
      <c r="I117" s="87"/>
      <c r="J117" s="121" t="str">
        <f t="shared" si="5"/>
        <v>0,00</v>
      </c>
      <c r="K117" s="122"/>
      <c r="L117" s="31"/>
      <c r="N117" s="8"/>
    </row>
    <row r="118" spans="1:16" ht="24" customHeight="1">
      <c r="A118" s="118"/>
      <c r="B118" s="152"/>
      <c r="C118" s="152"/>
      <c r="D118" s="152"/>
      <c r="E118" s="152"/>
      <c r="F118" s="152"/>
      <c r="G118" s="119"/>
      <c r="H118" s="120"/>
      <c r="I118" s="87"/>
      <c r="J118" s="121" t="str">
        <f t="shared" si="5"/>
        <v>0,00</v>
      </c>
      <c r="K118" s="122"/>
      <c r="L118" s="31"/>
      <c r="N118" s="8"/>
    </row>
    <row r="119" spans="1:16" ht="24" customHeight="1">
      <c r="A119" s="118"/>
      <c r="B119" s="152"/>
      <c r="C119" s="152"/>
      <c r="D119" s="152"/>
      <c r="E119" s="152"/>
      <c r="F119" s="152"/>
      <c r="G119" s="119"/>
      <c r="H119" s="120"/>
      <c r="I119" s="87"/>
      <c r="J119" s="121" t="str">
        <f t="shared" si="5"/>
        <v>0,00</v>
      </c>
      <c r="K119" s="122"/>
      <c r="L119" s="31"/>
      <c r="N119" s="8"/>
    </row>
    <row r="120" spans="1:16" ht="22.5" customHeight="1">
      <c r="A120" s="118"/>
      <c r="B120" s="152"/>
      <c r="C120" s="152"/>
      <c r="D120" s="152"/>
      <c r="E120" s="152"/>
      <c r="F120" s="152"/>
      <c r="G120" s="119"/>
      <c r="H120" s="120"/>
      <c r="I120" s="87"/>
      <c r="J120" s="121" t="str">
        <f t="shared" si="5"/>
        <v>0,00</v>
      </c>
      <c r="K120" s="122"/>
      <c r="N120" s="8"/>
    </row>
    <row r="121" spans="1:16" ht="25.5" customHeight="1" thickBot="1">
      <c r="A121" s="118"/>
      <c r="B121" s="152"/>
      <c r="C121" s="152"/>
      <c r="D121" s="152"/>
      <c r="E121" s="152"/>
      <c r="F121" s="152"/>
      <c r="G121" s="119"/>
      <c r="H121" s="120"/>
      <c r="I121" s="87"/>
      <c r="J121" s="121" t="str">
        <f t="shared" si="5"/>
        <v>0,00</v>
      </c>
      <c r="K121" s="122"/>
      <c r="N121" s="8"/>
    </row>
    <row r="122" spans="1:16" ht="15" customHeight="1" thickBot="1">
      <c r="A122" s="123"/>
      <c r="B122" s="230"/>
      <c r="C122" s="230"/>
      <c r="D122" s="230"/>
      <c r="E122" s="230"/>
      <c r="F122" s="230"/>
      <c r="G122" s="231"/>
      <c r="H122" s="235" t="s">
        <v>44</v>
      </c>
      <c r="I122" s="236"/>
      <c r="J122" s="124">
        <f>IF((J107+J108+J109+J110+J111+J112+J113+J120+J121)&gt;3,3,(J107+J108+J109+J110+J111+J112+J113+J114+J115+J116+J117+J118+J119+J120+J121))</f>
        <v>0</v>
      </c>
      <c r="K122" s="125"/>
      <c r="N122" s="8"/>
      <c r="O122" s="8"/>
      <c r="P122" s="8"/>
    </row>
    <row r="123" spans="1:16" ht="11.25" customHeight="1" thickBot="1">
      <c r="A123" s="126"/>
      <c r="B123" s="54"/>
      <c r="C123" s="54"/>
      <c r="D123" s="54"/>
      <c r="E123" s="54"/>
      <c r="F123" s="54"/>
      <c r="G123" s="237"/>
      <c r="H123" s="238"/>
      <c r="I123" s="238"/>
      <c r="J123" s="127"/>
      <c r="K123" s="128"/>
      <c r="N123" s="8"/>
      <c r="O123" s="8"/>
      <c r="P123" s="8"/>
    </row>
    <row r="124" spans="1:16" ht="25.5" customHeight="1" thickBot="1">
      <c r="B124" s="184" t="s">
        <v>45</v>
      </c>
      <c r="C124" s="185"/>
      <c r="D124" s="185"/>
      <c r="E124" s="185"/>
      <c r="F124" s="185"/>
      <c r="G124" s="185"/>
      <c r="H124" s="185"/>
      <c r="I124" s="185"/>
      <c r="J124" s="185"/>
      <c r="K124" s="186"/>
      <c r="N124" s="8"/>
      <c r="O124" s="10" t="s">
        <v>18</v>
      </c>
    </row>
    <row r="125" spans="1:16" ht="27.75" customHeight="1" thickBot="1">
      <c r="A125" s="24" t="s">
        <v>8</v>
      </c>
      <c r="B125" s="229" t="s">
        <v>37</v>
      </c>
      <c r="C125" s="229"/>
      <c r="D125" s="229"/>
      <c r="E125" s="229" t="s">
        <v>38</v>
      </c>
      <c r="F125" s="229"/>
      <c r="G125" s="115" t="s">
        <v>39</v>
      </c>
      <c r="H125" s="116"/>
      <c r="I125" s="87"/>
      <c r="J125" s="117" t="s">
        <v>14</v>
      </c>
      <c r="K125" s="30" t="s">
        <v>15</v>
      </c>
      <c r="N125" s="8"/>
    </row>
    <row r="126" spans="1:16" ht="22.5" customHeight="1">
      <c r="A126" s="118"/>
      <c r="B126" s="152"/>
      <c r="C126" s="152"/>
      <c r="D126" s="152"/>
      <c r="E126" s="152"/>
      <c r="F126" s="152"/>
      <c r="G126" s="119"/>
      <c r="H126" s="120"/>
      <c r="I126" s="87"/>
      <c r="J126" s="121" t="str">
        <f>IF(G126="De 15 hores o més","0,0625",IF(G126="De 25 hores o més","0,125",IF(G126="De 50 hores o més","0,25",IF(G126="De 75 hores o més","0,375",IF(G126="De 100 hores o més","0,50",IF(G126="De 200 hores o més","0,625","0,00"))))))</f>
        <v>0,00</v>
      </c>
      <c r="K126" s="117"/>
      <c r="N126" s="8"/>
    </row>
    <row r="127" spans="1:16" ht="22.5" customHeight="1">
      <c r="A127" s="118"/>
      <c r="B127" s="152"/>
      <c r="C127" s="152"/>
      <c r="D127" s="152"/>
      <c r="E127" s="152"/>
      <c r="F127" s="152"/>
      <c r="G127" s="119"/>
      <c r="H127" s="120"/>
      <c r="I127" s="87"/>
      <c r="J127" s="121" t="str">
        <f t="shared" ref="J127:J140" si="6">IF(G127="De 15 hores o més","0,0625",IF(G127="De 25 hores o més","0,125",IF(G127="De 50 hores o més","0,25",IF(G127="De 75 hores o més","0,375",IF(G127="De 100 hores o més","0,50",IF(G127="De 200 hores o més","0,625","0,00"))))))</f>
        <v>0,00</v>
      </c>
      <c r="K127" s="122"/>
      <c r="L127" s="31"/>
      <c r="N127" s="8"/>
    </row>
    <row r="128" spans="1:16" ht="21.75" customHeight="1">
      <c r="A128" s="118"/>
      <c r="B128" s="152"/>
      <c r="C128" s="152"/>
      <c r="D128" s="152"/>
      <c r="E128" s="152"/>
      <c r="F128" s="152"/>
      <c r="G128" s="119"/>
      <c r="H128" s="120"/>
      <c r="I128" s="87"/>
      <c r="J128" s="121" t="str">
        <f t="shared" si="6"/>
        <v>0,00</v>
      </c>
      <c r="K128" s="122"/>
      <c r="L128" s="31"/>
      <c r="N128" s="8"/>
    </row>
    <row r="129" spans="1:16" ht="21.75" customHeight="1">
      <c r="A129" s="118"/>
      <c r="B129" s="232"/>
      <c r="C129" s="233"/>
      <c r="D129" s="234"/>
      <c r="E129" s="232"/>
      <c r="F129" s="234"/>
      <c r="G129" s="119"/>
      <c r="H129" s="120"/>
      <c r="I129" s="87"/>
      <c r="J129" s="121" t="str">
        <f t="shared" si="6"/>
        <v>0,00</v>
      </c>
      <c r="K129" s="122"/>
      <c r="N129" s="8"/>
    </row>
    <row r="130" spans="1:16" ht="20.25" customHeight="1">
      <c r="A130" s="118"/>
      <c r="B130" s="232"/>
      <c r="C130" s="233"/>
      <c r="D130" s="234"/>
      <c r="E130" s="232"/>
      <c r="F130" s="234"/>
      <c r="G130" s="119"/>
      <c r="H130" s="120"/>
      <c r="I130" s="87"/>
      <c r="J130" s="121" t="str">
        <f t="shared" si="6"/>
        <v>0,00</v>
      </c>
      <c r="K130" s="122"/>
      <c r="N130" s="8"/>
    </row>
    <row r="131" spans="1:16" ht="23.25" customHeight="1">
      <c r="A131" s="118"/>
      <c r="B131" s="152"/>
      <c r="C131" s="152"/>
      <c r="D131" s="152"/>
      <c r="E131" s="152"/>
      <c r="F131" s="152"/>
      <c r="G131" s="119"/>
      <c r="H131" s="120"/>
      <c r="I131" s="87"/>
      <c r="J131" s="121" t="str">
        <f t="shared" si="6"/>
        <v>0,00</v>
      </c>
      <c r="K131" s="122"/>
      <c r="L131" s="31"/>
      <c r="N131" s="8"/>
    </row>
    <row r="132" spans="1:16" ht="23.25" customHeight="1">
      <c r="A132" s="118"/>
      <c r="B132" s="152"/>
      <c r="C132" s="152"/>
      <c r="D132" s="152"/>
      <c r="E132" s="152"/>
      <c r="F132" s="152"/>
      <c r="G132" s="119"/>
      <c r="H132" s="120"/>
      <c r="I132" s="87"/>
      <c r="J132" s="121" t="str">
        <f t="shared" si="6"/>
        <v>0,00</v>
      </c>
      <c r="K132" s="122"/>
      <c r="L132" s="31"/>
      <c r="N132" s="8"/>
    </row>
    <row r="133" spans="1:16" ht="23.25" customHeight="1">
      <c r="A133" s="118"/>
      <c r="B133" s="152"/>
      <c r="C133" s="152"/>
      <c r="D133" s="152"/>
      <c r="E133" s="152"/>
      <c r="F133" s="152"/>
      <c r="G133" s="119"/>
      <c r="H133" s="120"/>
      <c r="I133" s="87"/>
      <c r="J133" s="121" t="str">
        <f t="shared" si="6"/>
        <v>0,00</v>
      </c>
      <c r="K133" s="122"/>
      <c r="L133" s="31"/>
      <c r="N133" s="8"/>
    </row>
    <row r="134" spans="1:16" ht="23.25" customHeight="1">
      <c r="A134" s="118"/>
      <c r="B134" s="152"/>
      <c r="C134" s="152"/>
      <c r="D134" s="152"/>
      <c r="E134" s="152"/>
      <c r="F134" s="152"/>
      <c r="G134" s="119"/>
      <c r="H134" s="120"/>
      <c r="I134" s="87"/>
      <c r="J134" s="121" t="str">
        <f t="shared" si="6"/>
        <v>0,00</v>
      </c>
      <c r="K134" s="122"/>
      <c r="L134" s="31"/>
      <c r="N134" s="8"/>
    </row>
    <row r="135" spans="1:16" ht="23.25" customHeight="1">
      <c r="A135" s="118"/>
      <c r="B135" s="152"/>
      <c r="C135" s="152"/>
      <c r="D135" s="152"/>
      <c r="E135" s="152"/>
      <c r="F135" s="152"/>
      <c r="G135" s="119"/>
      <c r="H135" s="120"/>
      <c r="I135" s="87"/>
      <c r="J135" s="121" t="str">
        <f t="shared" si="6"/>
        <v>0,00</v>
      </c>
      <c r="K135" s="122"/>
      <c r="L135" s="31"/>
      <c r="N135" s="8"/>
    </row>
    <row r="136" spans="1:16" ht="23.25" customHeight="1">
      <c r="A136" s="118"/>
      <c r="B136" s="152"/>
      <c r="C136" s="152"/>
      <c r="D136" s="152"/>
      <c r="E136" s="152"/>
      <c r="F136" s="152"/>
      <c r="G136" s="119"/>
      <c r="H136" s="120"/>
      <c r="I136" s="87"/>
      <c r="J136" s="121" t="str">
        <f t="shared" si="6"/>
        <v>0,00</v>
      </c>
      <c r="K136" s="122"/>
      <c r="L136" s="31"/>
      <c r="N136" s="8"/>
    </row>
    <row r="137" spans="1:16" ht="24" customHeight="1">
      <c r="A137" s="118"/>
      <c r="B137" s="152"/>
      <c r="C137" s="152"/>
      <c r="D137" s="152"/>
      <c r="E137" s="152"/>
      <c r="F137" s="152"/>
      <c r="G137" s="119"/>
      <c r="H137" s="120"/>
      <c r="I137" s="87"/>
      <c r="J137" s="121" t="str">
        <f t="shared" si="6"/>
        <v>0,00</v>
      </c>
      <c r="K137" s="122"/>
      <c r="L137" s="31"/>
      <c r="N137" s="8"/>
    </row>
    <row r="138" spans="1:16" ht="22.5" customHeight="1">
      <c r="A138" s="118"/>
      <c r="B138" s="152"/>
      <c r="C138" s="152"/>
      <c r="D138" s="152"/>
      <c r="E138" s="152"/>
      <c r="F138" s="152"/>
      <c r="G138" s="119"/>
      <c r="H138" s="120"/>
      <c r="I138" s="87"/>
      <c r="J138" s="121" t="str">
        <f t="shared" si="6"/>
        <v>0,00</v>
      </c>
      <c r="K138" s="122"/>
      <c r="N138" s="8"/>
    </row>
    <row r="139" spans="1:16" ht="25.5" customHeight="1">
      <c r="A139" s="118"/>
      <c r="B139" s="152"/>
      <c r="C139" s="152"/>
      <c r="D139" s="152"/>
      <c r="E139" s="152"/>
      <c r="F139" s="152"/>
      <c r="G139" s="119"/>
      <c r="H139" s="120"/>
      <c r="I139" s="87"/>
      <c r="J139" s="121" t="str">
        <f t="shared" si="6"/>
        <v>0,00</v>
      </c>
      <c r="K139" s="122"/>
      <c r="N139" s="8"/>
    </row>
    <row r="140" spans="1:16" ht="24.75" customHeight="1" thickBot="1">
      <c r="A140" s="118"/>
      <c r="B140" s="152"/>
      <c r="C140" s="152"/>
      <c r="D140" s="152"/>
      <c r="E140" s="152"/>
      <c r="F140" s="152"/>
      <c r="G140" s="119"/>
      <c r="H140" s="120"/>
      <c r="I140" s="87"/>
      <c r="J140" s="121" t="str">
        <f t="shared" si="6"/>
        <v>0,00</v>
      </c>
      <c r="K140" s="122"/>
      <c r="N140" s="8"/>
    </row>
    <row r="141" spans="1:16" ht="15" customHeight="1" thickBot="1">
      <c r="A141" s="123"/>
      <c r="B141" s="230"/>
      <c r="C141" s="230"/>
      <c r="D141" s="230"/>
      <c r="E141" s="230"/>
      <c r="F141" s="230"/>
      <c r="G141" s="231"/>
      <c r="H141" s="235" t="s">
        <v>44</v>
      </c>
      <c r="I141" s="236"/>
      <c r="J141" s="124">
        <f>IF((J126+J127+J128+J129+J130+J131+J137+J138+J139+J140)&gt;3,3,(J126+J127+J128+J129+J130+J131+J132+J133+J134+J135+J136+J137+J138+J139+J140))</f>
        <v>0</v>
      </c>
      <c r="K141" s="125"/>
      <c r="N141" s="8"/>
      <c r="O141" s="8"/>
      <c r="P141" s="8"/>
    </row>
    <row r="142" spans="1:16" ht="25.5" customHeight="1" thickBot="1">
      <c r="B142" s="184" t="s">
        <v>72</v>
      </c>
      <c r="C142" s="185"/>
      <c r="D142" s="185"/>
      <c r="E142" s="185"/>
      <c r="F142" s="185"/>
      <c r="G142" s="185"/>
      <c r="H142" s="185"/>
      <c r="I142" s="185"/>
      <c r="J142" s="185"/>
      <c r="K142" s="186"/>
      <c r="N142" s="8"/>
      <c r="O142" s="10" t="s">
        <v>18</v>
      </c>
    </row>
    <row r="143" spans="1:16" ht="27.75" customHeight="1" thickBot="1">
      <c r="A143" s="24" t="s">
        <v>8</v>
      </c>
      <c r="B143" s="229" t="s">
        <v>37</v>
      </c>
      <c r="C143" s="229"/>
      <c r="D143" s="229"/>
      <c r="E143" s="229" t="s">
        <v>38</v>
      </c>
      <c r="F143" s="229"/>
      <c r="G143" s="115" t="s">
        <v>39</v>
      </c>
      <c r="H143" s="116"/>
      <c r="I143" s="87"/>
      <c r="J143" s="117" t="s">
        <v>14</v>
      </c>
      <c r="K143" s="30" t="s">
        <v>15</v>
      </c>
      <c r="N143" s="8"/>
    </row>
    <row r="144" spans="1:16" ht="22.5" customHeight="1">
      <c r="A144" s="118"/>
      <c r="B144" s="152"/>
      <c r="C144" s="152"/>
      <c r="D144" s="152"/>
      <c r="E144" s="152"/>
      <c r="F144" s="152"/>
      <c r="G144" s="119"/>
      <c r="H144" s="120"/>
      <c r="I144" s="87"/>
      <c r="J144" s="121">
        <f>IF(G144="Indicar horas en Denominació del curs","0,05",0)</f>
        <v>0</v>
      </c>
      <c r="K144" s="117"/>
      <c r="L144" s="8" t="s">
        <v>40</v>
      </c>
      <c r="M144" s="10"/>
      <c r="N144" s="8"/>
    </row>
    <row r="145" spans="1:16" ht="22.5" customHeight="1">
      <c r="A145" s="118"/>
      <c r="B145" s="152"/>
      <c r="C145" s="152"/>
      <c r="D145" s="152"/>
      <c r="E145" s="152"/>
      <c r="F145" s="152"/>
      <c r="G145" s="119"/>
      <c r="H145" s="120"/>
      <c r="I145" s="87"/>
      <c r="J145" s="121">
        <f t="shared" ref="J145:J152" si="7">IF(G145="Indicar horas en Denominació del curs","0,05",0)</f>
        <v>0</v>
      </c>
      <c r="K145" s="122"/>
      <c r="L145" s="31" t="s">
        <v>41</v>
      </c>
      <c r="M145" s="10"/>
      <c r="N145" s="8"/>
    </row>
    <row r="146" spans="1:16" ht="21.75" customHeight="1">
      <c r="A146" s="118"/>
      <c r="B146" s="152"/>
      <c r="C146" s="152"/>
      <c r="D146" s="152"/>
      <c r="E146" s="152"/>
      <c r="F146" s="152"/>
      <c r="G146" s="119"/>
      <c r="H146" s="120"/>
      <c r="I146" s="87"/>
      <c r="J146" s="121">
        <f t="shared" si="7"/>
        <v>0</v>
      </c>
      <c r="K146" s="122"/>
      <c r="L146" s="31" t="s">
        <v>42</v>
      </c>
      <c r="M146" s="10"/>
      <c r="N146" s="8" t="s">
        <v>80</v>
      </c>
    </row>
    <row r="147" spans="1:16" ht="21.75" customHeight="1">
      <c r="A147" s="118"/>
      <c r="B147" s="152"/>
      <c r="C147" s="152"/>
      <c r="D147" s="152"/>
      <c r="E147" s="152"/>
      <c r="F147" s="152"/>
      <c r="G147" s="119"/>
      <c r="H147" s="120"/>
      <c r="I147" s="87"/>
      <c r="J147" s="121">
        <f t="shared" si="7"/>
        <v>0</v>
      </c>
      <c r="K147" s="122"/>
      <c r="L147" s="8" t="s">
        <v>43</v>
      </c>
      <c r="M147" s="10"/>
      <c r="N147" s="8"/>
    </row>
    <row r="148" spans="1:16" ht="20.25" customHeight="1">
      <c r="A148" s="118"/>
      <c r="B148" s="152"/>
      <c r="C148" s="152"/>
      <c r="D148" s="152"/>
      <c r="E148" s="152"/>
      <c r="F148" s="152"/>
      <c r="G148" s="119"/>
      <c r="H148" s="120"/>
      <c r="I148" s="87"/>
      <c r="J148" s="121">
        <f t="shared" si="7"/>
        <v>0</v>
      </c>
      <c r="K148" s="122"/>
      <c r="N148" s="8"/>
    </row>
    <row r="149" spans="1:16" ht="23.25" customHeight="1">
      <c r="A149" s="118"/>
      <c r="B149" s="152"/>
      <c r="C149" s="152"/>
      <c r="D149" s="152"/>
      <c r="E149" s="152"/>
      <c r="F149" s="152"/>
      <c r="G149" s="119"/>
      <c r="H149" s="120"/>
      <c r="I149" s="87"/>
      <c r="J149" s="121">
        <f t="shared" si="7"/>
        <v>0</v>
      </c>
      <c r="K149" s="122"/>
      <c r="L149" s="31"/>
      <c r="N149" s="8"/>
    </row>
    <row r="150" spans="1:16" ht="24" customHeight="1">
      <c r="A150" s="118"/>
      <c r="B150" s="152"/>
      <c r="C150" s="152"/>
      <c r="D150" s="152"/>
      <c r="E150" s="152"/>
      <c r="F150" s="152"/>
      <c r="G150" s="119"/>
      <c r="H150" s="120"/>
      <c r="I150" s="87"/>
      <c r="J150" s="121">
        <f t="shared" si="7"/>
        <v>0</v>
      </c>
      <c r="K150" s="122"/>
      <c r="L150" s="31"/>
      <c r="N150" s="8"/>
    </row>
    <row r="151" spans="1:16" ht="22.5" customHeight="1">
      <c r="A151" s="118"/>
      <c r="B151" s="152"/>
      <c r="C151" s="152"/>
      <c r="D151" s="152"/>
      <c r="E151" s="152"/>
      <c r="F151" s="152"/>
      <c r="G151" s="119"/>
      <c r="H151" s="120"/>
      <c r="I151" s="87"/>
      <c r="J151" s="121">
        <f t="shared" si="7"/>
        <v>0</v>
      </c>
      <c r="K151" s="122"/>
      <c r="N151" s="8"/>
    </row>
    <row r="152" spans="1:16" ht="25.5" customHeight="1" thickBot="1">
      <c r="A152" s="118"/>
      <c r="B152" s="152"/>
      <c r="C152" s="152"/>
      <c r="D152" s="152"/>
      <c r="E152" s="152"/>
      <c r="F152" s="152"/>
      <c r="G152" s="119"/>
      <c r="H152" s="120"/>
      <c r="I152" s="87"/>
      <c r="J152" s="121">
        <f t="shared" si="7"/>
        <v>0</v>
      </c>
      <c r="K152" s="122"/>
      <c r="N152" s="8"/>
    </row>
    <row r="153" spans="1:16" ht="15" customHeight="1" thickBot="1">
      <c r="A153" s="123"/>
      <c r="B153" s="230"/>
      <c r="C153" s="230"/>
      <c r="D153" s="230"/>
      <c r="E153" s="230"/>
      <c r="F153" s="230"/>
      <c r="G153" s="231"/>
      <c r="H153" s="235" t="s">
        <v>44</v>
      </c>
      <c r="I153" s="236"/>
      <c r="J153" s="124">
        <f>IF((J144+J145+J146+J147+J148+J149+J150+J151+J152)&gt;3,3,(J144+J145+J146+J147+J148+J149+J150+J151+J152))</f>
        <v>0</v>
      </c>
      <c r="K153" s="125"/>
      <c r="N153" s="8"/>
      <c r="O153" s="8"/>
      <c r="P153" s="8"/>
    </row>
    <row r="154" spans="1:16" ht="24" customHeight="1" thickBot="1">
      <c r="A154" s="126"/>
      <c r="B154" s="54"/>
      <c r="C154" s="54"/>
      <c r="D154" s="54"/>
      <c r="E154" s="54"/>
      <c r="F154" s="54"/>
      <c r="G154" s="249" t="s">
        <v>73</v>
      </c>
      <c r="H154" s="250"/>
      <c r="I154" s="250"/>
      <c r="J154" s="124">
        <f>IF((J122+J153+J141)&gt;3,3,(J141+J153+J122))</f>
        <v>0</v>
      </c>
      <c r="K154" s="129"/>
      <c r="N154" s="8"/>
      <c r="O154" s="8"/>
      <c r="P154" s="8"/>
    </row>
    <row r="155" spans="1:16" ht="15" customHeight="1">
      <c r="A155" s="126"/>
      <c r="B155" s="54"/>
      <c r="C155" s="54"/>
      <c r="D155" s="54"/>
      <c r="E155" s="54"/>
      <c r="F155" s="65"/>
      <c r="G155" s="65"/>
      <c r="H155" s="65"/>
      <c r="I155" s="65"/>
      <c r="J155" s="67"/>
      <c r="K155" s="130"/>
      <c r="N155" s="8"/>
    </row>
    <row r="156" spans="1:16" ht="13.5" thickBot="1">
      <c r="A156" s="54"/>
      <c r="B156" s="84"/>
      <c r="C156" s="84"/>
      <c r="D156" s="84"/>
      <c r="E156" s="84"/>
      <c r="F156" s="131"/>
      <c r="G156" s="65"/>
      <c r="H156" s="66"/>
      <c r="I156" s="66"/>
      <c r="J156" s="67"/>
      <c r="K156" s="132"/>
      <c r="M156" s="90" t="s">
        <v>46</v>
      </c>
      <c r="N156" s="8"/>
    </row>
    <row r="157" spans="1:16" ht="20.25" customHeight="1" thickBot="1">
      <c r="A157" s="126"/>
      <c r="D157" s="251" t="s">
        <v>71</v>
      </c>
      <c r="E157" s="252"/>
      <c r="F157" s="252"/>
      <c r="G157" s="252"/>
      <c r="H157" s="252"/>
      <c r="I157" s="253"/>
      <c r="J157" s="254">
        <f>(J75+J94+J87+J104+J80+J154)</f>
        <v>0</v>
      </c>
      <c r="K157" s="255"/>
      <c r="N157" s="8"/>
    </row>
    <row r="158" spans="1:16" ht="12.75" customHeight="1" thickBot="1">
      <c r="A158" s="126"/>
      <c r="B158" s="84"/>
      <c r="C158" s="84"/>
      <c r="D158" s="84"/>
      <c r="E158" s="84"/>
      <c r="F158" s="131"/>
      <c r="G158" s="131"/>
      <c r="H158" s="84"/>
      <c r="I158" s="84"/>
      <c r="J158" s="84"/>
      <c r="K158" s="133"/>
      <c r="N158" s="8"/>
    </row>
    <row r="159" spans="1:16" ht="18" customHeight="1">
      <c r="B159" s="23" t="s">
        <v>47</v>
      </c>
      <c r="C159" s="14"/>
      <c r="D159" s="14"/>
      <c r="E159" s="14"/>
      <c r="F159" s="16"/>
      <c r="G159" s="134"/>
      <c r="H159" s="120"/>
      <c r="I159" s="120"/>
      <c r="J159" s="87"/>
      <c r="N159" s="8"/>
    </row>
    <row r="160" spans="1:16" ht="10.5" customHeight="1">
      <c r="B160" s="239" t="s">
        <v>48</v>
      </c>
      <c r="C160" s="240"/>
      <c r="D160" s="240"/>
      <c r="E160" s="240"/>
      <c r="F160" s="240"/>
      <c r="G160" s="240"/>
      <c r="H160" s="240"/>
      <c r="I160" s="240"/>
      <c r="J160" s="240"/>
      <c r="K160" s="241"/>
      <c r="N160" s="8"/>
    </row>
    <row r="161" spans="2:16" ht="18" customHeight="1">
      <c r="B161" s="242"/>
      <c r="C161" s="243"/>
      <c r="D161" s="243"/>
      <c r="E161" s="243"/>
      <c r="F161" s="243"/>
      <c r="G161" s="243"/>
      <c r="H161" s="243"/>
      <c r="I161" s="243"/>
      <c r="J161" s="243"/>
      <c r="K161" s="244"/>
      <c r="N161" s="9"/>
    </row>
    <row r="162" spans="2:16">
      <c r="B162" s="242"/>
      <c r="C162" s="243"/>
      <c r="D162" s="243"/>
      <c r="E162" s="243"/>
      <c r="F162" s="243"/>
      <c r="G162" s="243"/>
      <c r="H162" s="243"/>
      <c r="I162" s="243"/>
      <c r="J162" s="243"/>
      <c r="K162" s="244"/>
      <c r="N162" s="9"/>
    </row>
    <row r="163" spans="2:16">
      <c r="B163" s="242"/>
      <c r="C163" s="243"/>
      <c r="D163" s="243"/>
      <c r="E163" s="243"/>
      <c r="F163" s="243"/>
      <c r="G163" s="243"/>
      <c r="H163" s="243"/>
      <c r="I163" s="243"/>
      <c r="J163" s="243"/>
      <c r="K163" s="244"/>
      <c r="N163" s="9"/>
    </row>
    <row r="164" spans="2:16">
      <c r="B164" s="135" t="s">
        <v>49</v>
      </c>
      <c r="C164" s="136"/>
      <c r="D164" s="137"/>
      <c r="E164" s="137"/>
      <c r="F164" s="245"/>
      <c r="G164" s="245"/>
      <c r="H164" s="245"/>
      <c r="I164" s="245"/>
      <c r="J164" s="245"/>
      <c r="K164" s="246"/>
      <c r="L164" s="100"/>
      <c r="M164" s="100"/>
      <c r="N164" s="138"/>
      <c r="O164" s="101"/>
      <c r="P164" s="101"/>
    </row>
    <row r="165" spans="2:16">
      <c r="B165" s="139"/>
      <c r="C165" s="140"/>
      <c r="D165" s="140"/>
      <c r="E165" s="140"/>
      <c r="F165" s="247"/>
      <c r="G165" s="247"/>
      <c r="H165" s="247"/>
      <c r="I165" s="247"/>
      <c r="J165" s="247"/>
      <c r="K165" s="248"/>
      <c r="L165" s="100"/>
      <c r="M165" s="100"/>
      <c r="N165" s="138"/>
      <c r="O165" s="101"/>
      <c r="P165" s="101"/>
    </row>
    <row r="166" spans="2:16">
      <c r="B166" s="54"/>
      <c r="C166" s="54"/>
      <c r="D166" s="54"/>
      <c r="E166" s="54"/>
      <c r="F166" s="55"/>
      <c r="G166" s="55"/>
      <c r="H166" s="120"/>
      <c r="I166" s="87"/>
      <c r="J166" s="141"/>
      <c r="L166" s="100"/>
      <c r="M166" s="100"/>
      <c r="N166" s="101"/>
      <c r="O166" s="101"/>
      <c r="P166" s="101"/>
    </row>
    <row r="167" spans="2:16">
      <c r="B167" s="54"/>
      <c r="C167" s="54"/>
      <c r="D167" s="54"/>
      <c r="E167" s="54"/>
      <c r="F167" s="55"/>
      <c r="G167" s="55"/>
      <c r="H167" s="120"/>
      <c r="I167" s="87"/>
      <c r="J167" s="141"/>
      <c r="L167" s="100"/>
      <c r="M167" s="100"/>
      <c r="N167" s="101"/>
      <c r="O167" s="101"/>
      <c r="P167" s="101"/>
    </row>
    <row r="168" spans="2:16">
      <c r="B168" s="54"/>
      <c r="C168" s="54"/>
      <c r="D168" s="54"/>
      <c r="E168" s="54"/>
      <c r="F168" s="55"/>
      <c r="G168" s="55"/>
      <c r="H168" s="120"/>
      <c r="I168" s="87"/>
      <c r="J168" s="141"/>
      <c r="L168" s="100"/>
      <c r="M168" s="100"/>
      <c r="N168" s="101"/>
      <c r="O168" s="101"/>
      <c r="P168" s="101"/>
    </row>
    <row r="169" spans="2:16">
      <c r="B169" s="54"/>
      <c r="C169" s="54"/>
      <c r="D169" s="54"/>
      <c r="E169" s="54"/>
      <c r="F169" s="55"/>
      <c r="G169" s="55"/>
      <c r="H169" s="120"/>
      <c r="I169" s="87"/>
      <c r="J169" s="141"/>
      <c r="L169" s="100"/>
      <c r="M169" s="100"/>
      <c r="N169" s="101"/>
      <c r="O169" s="101"/>
      <c r="P169" s="101"/>
    </row>
    <row r="170" spans="2:16">
      <c r="B170" s="54"/>
      <c r="C170" s="54"/>
      <c r="D170" s="54"/>
      <c r="E170" s="54"/>
      <c r="F170" s="55"/>
      <c r="G170" s="55"/>
      <c r="H170" s="120"/>
      <c r="I170" s="87"/>
      <c r="J170" s="141"/>
      <c r="L170" s="100"/>
      <c r="M170" s="100"/>
      <c r="N170" s="101"/>
      <c r="O170" s="101"/>
      <c r="P170" s="101"/>
    </row>
    <row r="171" spans="2:16">
      <c r="B171" s="54"/>
      <c r="C171" s="54"/>
      <c r="D171" s="54"/>
      <c r="E171" s="54"/>
      <c r="F171" s="55"/>
      <c r="G171" s="55"/>
      <c r="H171" s="120"/>
      <c r="I171" s="87"/>
      <c r="J171" s="141"/>
      <c r="L171" s="100"/>
      <c r="M171" s="100"/>
      <c r="N171" s="101"/>
      <c r="O171" s="101"/>
      <c r="P171" s="101"/>
    </row>
    <row r="172" spans="2:16">
      <c r="B172" s="54"/>
      <c r="C172" s="54"/>
      <c r="D172" s="54"/>
      <c r="E172" s="54"/>
      <c r="F172" s="55"/>
      <c r="G172" s="55"/>
      <c r="H172" s="120"/>
      <c r="I172" s="87"/>
      <c r="J172" s="141"/>
      <c r="L172" s="100"/>
      <c r="M172" s="100"/>
      <c r="N172" s="101"/>
      <c r="O172" s="101"/>
      <c r="P172" s="101"/>
    </row>
    <row r="173" spans="2:16">
      <c r="B173" s="54"/>
      <c r="C173" s="54"/>
      <c r="D173" s="54"/>
      <c r="E173" s="54"/>
      <c r="F173" s="55"/>
      <c r="G173" s="55"/>
      <c r="H173" s="120"/>
      <c r="I173" s="87"/>
      <c r="J173" s="141"/>
      <c r="L173" s="100"/>
      <c r="M173" s="100"/>
      <c r="N173" s="101"/>
      <c r="O173" s="101"/>
      <c r="P173" s="101"/>
    </row>
    <row r="174" spans="2:16">
      <c r="B174" s="54"/>
      <c r="C174" s="54"/>
      <c r="D174" s="54"/>
      <c r="E174" s="54"/>
      <c r="F174" s="55"/>
      <c r="G174" s="55"/>
      <c r="H174" s="120"/>
      <c r="I174" s="87"/>
      <c r="J174" s="141"/>
      <c r="L174" s="100"/>
      <c r="M174" s="100"/>
      <c r="N174" s="101"/>
      <c r="O174" s="101"/>
      <c r="P174" s="101"/>
    </row>
    <row r="175" spans="2:16">
      <c r="B175" s="54"/>
      <c r="C175" s="54"/>
      <c r="D175" s="54"/>
      <c r="E175" s="54"/>
      <c r="F175" s="55"/>
      <c r="G175" s="55"/>
      <c r="H175" s="120"/>
      <c r="I175" s="87"/>
      <c r="J175" s="141"/>
      <c r="L175" s="100"/>
      <c r="M175" s="100"/>
      <c r="N175" s="101"/>
      <c r="O175" s="101"/>
      <c r="P175" s="101"/>
    </row>
    <row r="176" spans="2:16">
      <c r="B176" s="54"/>
      <c r="C176" s="54"/>
      <c r="D176" s="54"/>
      <c r="E176" s="54"/>
      <c r="F176" s="55"/>
      <c r="G176" s="55"/>
      <c r="H176" s="120"/>
      <c r="I176" s="87"/>
      <c r="J176" s="141"/>
      <c r="L176" s="100"/>
      <c r="M176" s="100"/>
      <c r="N176" s="101"/>
      <c r="O176" s="101"/>
      <c r="P176" s="101"/>
    </row>
    <row r="177" spans="2:16">
      <c r="B177" s="54"/>
      <c r="C177" s="54"/>
      <c r="D177" s="54"/>
      <c r="E177" s="54"/>
      <c r="F177" s="55"/>
      <c r="G177" s="55"/>
      <c r="H177" s="120"/>
      <c r="I177" s="87"/>
      <c r="J177" s="141"/>
      <c r="L177" s="100"/>
      <c r="M177" s="100"/>
      <c r="N177" s="101"/>
      <c r="O177" s="101"/>
      <c r="P177" s="101"/>
    </row>
    <row r="178" spans="2:16">
      <c r="B178" s="54"/>
      <c r="C178" s="54"/>
      <c r="D178" s="54"/>
      <c r="E178" s="54"/>
      <c r="F178" s="55"/>
      <c r="G178" s="55"/>
      <c r="H178" s="120"/>
      <c r="I178" s="87"/>
      <c r="J178" s="141"/>
      <c r="L178" s="100"/>
      <c r="M178" s="100"/>
      <c r="N178" s="101"/>
      <c r="O178" s="101"/>
      <c r="P178" s="101"/>
    </row>
    <row r="179" spans="2:16">
      <c r="B179" s="54"/>
      <c r="C179" s="54"/>
      <c r="D179" s="54"/>
      <c r="E179" s="54"/>
      <c r="F179" s="55"/>
      <c r="G179" s="55"/>
      <c r="H179" s="120"/>
      <c r="I179" s="87"/>
      <c r="J179" s="141"/>
    </row>
    <row r="180" spans="2:16">
      <c r="B180" s="54"/>
      <c r="C180" s="54"/>
      <c r="D180" s="54"/>
      <c r="E180" s="54"/>
      <c r="F180" s="55"/>
      <c r="G180" s="55"/>
      <c r="H180" s="120"/>
      <c r="I180" s="87"/>
      <c r="J180" s="141"/>
    </row>
    <row r="181" spans="2:16">
      <c r="B181" s="54"/>
      <c r="C181" s="54"/>
      <c r="D181" s="54"/>
      <c r="E181" s="54"/>
      <c r="F181" s="55"/>
      <c r="G181" s="55"/>
      <c r="H181" s="120"/>
      <c r="I181" s="87"/>
      <c r="J181" s="141"/>
    </row>
  </sheetData>
  <sheetProtection password="CDFC" sheet="1" objects="1" scenarios="1" insertRows="0" selectLockedCells="1"/>
  <mergeCells count="208">
    <mergeCell ref="H153:I153"/>
    <mergeCell ref="B78:K78"/>
    <mergeCell ref="B79:D79"/>
    <mergeCell ref="B80:D80"/>
    <mergeCell ref="F80:I80"/>
    <mergeCell ref="J80:K80"/>
    <mergeCell ref="B151:D151"/>
    <mergeCell ref="E151:F151"/>
    <mergeCell ref="B152:D152"/>
    <mergeCell ref="E152:F152"/>
    <mergeCell ref="B153:C153"/>
    <mergeCell ref="D153:G153"/>
    <mergeCell ref="B148:D148"/>
    <mergeCell ref="E148:F148"/>
    <mergeCell ref="B149:D149"/>
    <mergeCell ref="E149:F149"/>
    <mergeCell ref="B150:D150"/>
    <mergeCell ref="E150:F150"/>
    <mergeCell ref="E144:F144"/>
    <mergeCell ref="B145:D145"/>
    <mergeCell ref="E145:F145"/>
    <mergeCell ref="B146:D146"/>
    <mergeCell ref="E146:F146"/>
    <mergeCell ref="B147:D147"/>
    <mergeCell ref="F58:I58"/>
    <mergeCell ref="B59:K59"/>
    <mergeCell ref="B60:D60"/>
    <mergeCell ref="E147:F147"/>
    <mergeCell ref="A73:G73"/>
    <mergeCell ref="F74:I74"/>
    <mergeCell ref="D85:E85"/>
    <mergeCell ref="B85:C85"/>
    <mergeCell ref="D86:E86"/>
    <mergeCell ref="B86:C86"/>
    <mergeCell ref="B67:D67"/>
    <mergeCell ref="B68:D68"/>
    <mergeCell ref="B69:D69"/>
    <mergeCell ref="B70:D70"/>
    <mergeCell ref="B71:D71"/>
    <mergeCell ref="B72:D72"/>
    <mergeCell ref="B140:D140"/>
    <mergeCell ref="E140:F140"/>
    <mergeCell ref="B130:D130"/>
    <mergeCell ref="E130:F130"/>
    <mergeCell ref="B131:D131"/>
    <mergeCell ref="E131:F131"/>
    <mergeCell ref="B137:D137"/>
    <mergeCell ref="E137:F137"/>
    <mergeCell ref="B160:K163"/>
    <mergeCell ref="F164:K165"/>
    <mergeCell ref="B43:K43"/>
    <mergeCell ref="B44:D44"/>
    <mergeCell ref="B45:D45"/>
    <mergeCell ref="B46:D46"/>
    <mergeCell ref="B47:D47"/>
    <mergeCell ref="B48:D48"/>
    <mergeCell ref="B49:D49"/>
    <mergeCell ref="B50:D50"/>
    <mergeCell ref="B141:C141"/>
    <mergeCell ref="D141:G141"/>
    <mergeCell ref="H141:I141"/>
    <mergeCell ref="G154:I154"/>
    <mergeCell ref="D157:I157"/>
    <mergeCell ref="J157:K157"/>
    <mergeCell ref="B142:K142"/>
    <mergeCell ref="B143:D143"/>
    <mergeCell ref="E143:F143"/>
    <mergeCell ref="B144:D144"/>
    <mergeCell ref="B138:D138"/>
    <mergeCell ref="E138:F138"/>
    <mergeCell ref="B139:D139"/>
    <mergeCell ref="E139:F139"/>
    <mergeCell ref="H122:I122"/>
    <mergeCell ref="G123:I123"/>
    <mergeCell ref="B124:K124"/>
    <mergeCell ref="B125:D125"/>
    <mergeCell ref="E125:F125"/>
    <mergeCell ref="B126:D126"/>
    <mergeCell ref="E126:F126"/>
    <mergeCell ref="B127:D127"/>
    <mergeCell ref="E127:F127"/>
    <mergeCell ref="B111:D111"/>
    <mergeCell ref="E111:F111"/>
    <mergeCell ref="B112:D112"/>
    <mergeCell ref="E112:F112"/>
    <mergeCell ref="B113:D113"/>
    <mergeCell ref="E113:F113"/>
    <mergeCell ref="B114:D114"/>
    <mergeCell ref="B115:D115"/>
    <mergeCell ref="B116:D116"/>
    <mergeCell ref="E114:F114"/>
    <mergeCell ref="E115:F115"/>
    <mergeCell ref="E116:F116"/>
    <mergeCell ref="B108:D108"/>
    <mergeCell ref="E108:F108"/>
    <mergeCell ref="B109:D109"/>
    <mergeCell ref="E109:F109"/>
    <mergeCell ref="B110:D110"/>
    <mergeCell ref="E110:F110"/>
    <mergeCell ref="F103:I103"/>
    <mergeCell ref="E104:I104"/>
    <mergeCell ref="B105:K105"/>
    <mergeCell ref="B106:D106"/>
    <mergeCell ref="E106:F106"/>
    <mergeCell ref="B107:D107"/>
    <mergeCell ref="E107:F107"/>
    <mergeCell ref="E99:H99"/>
    <mergeCell ref="B100:C100"/>
    <mergeCell ref="B101:C101"/>
    <mergeCell ref="E101:H101"/>
    <mergeCell ref="B102:C102"/>
    <mergeCell ref="E102:H102"/>
    <mergeCell ref="B94:C94"/>
    <mergeCell ref="B96:K96"/>
    <mergeCell ref="B97:C98"/>
    <mergeCell ref="D97:D98"/>
    <mergeCell ref="E97:H98"/>
    <mergeCell ref="I97:I98"/>
    <mergeCell ref="J97:J98"/>
    <mergeCell ref="K97:K98"/>
    <mergeCell ref="E94:I94"/>
    <mergeCell ref="G87:I87"/>
    <mergeCell ref="B89:K89"/>
    <mergeCell ref="B91:C91"/>
    <mergeCell ref="B92:C92"/>
    <mergeCell ref="B93:C93"/>
    <mergeCell ref="E93:I93"/>
    <mergeCell ref="A41:G41"/>
    <mergeCell ref="F42:I42"/>
    <mergeCell ref="F75:I75"/>
    <mergeCell ref="B82:K82"/>
    <mergeCell ref="B84:E84"/>
    <mergeCell ref="B51:D51"/>
    <mergeCell ref="B52:D52"/>
    <mergeCell ref="B53:D53"/>
    <mergeCell ref="B54:D54"/>
    <mergeCell ref="B61:D61"/>
    <mergeCell ref="B62:D62"/>
    <mergeCell ref="B63:D63"/>
    <mergeCell ref="B64:D64"/>
    <mergeCell ref="B65:D65"/>
    <mergeCell ref="B66:D66"/>
    <mergeCell ref="B55:D55"/>
    <mergeCell ref="B56:D56"/>
    <mergeCell ref="A57:G57"/>
    <mergeCell ref="G26:I26"/>
    <mergeCell ref="B27:K27"/>
    <mergeCell ref="B28:D28"/>
    <mergeCell ref="B17:D17"/>
    <mergeCell ref="B18:D18"/>
    <mergeCell ref="B19:D19"/>
    <mergeCell ref="B20:D20"/>
    <mergeCell ref="B21:D21"/>
    <mergeCell ref="B22:D22"/>
    <mergeCell ref="C2:F2"/>
    <mergeCell ref="H2:I2"/>
    <mergeCell ref="D5:E5"/>
    <mergeCell ref="D6:E6"/>
    <mergeCell ref="B9:K9"/>
    <mergeCell ref="B10:K10"/>
    <mergeCell ref="B23:D23"/>
    <mergeCell ref="A24:G24"/>
    <mergeCell ref="F25:I25"/>
    <mergeCell ref="B136:D136"/>
    <mergeCell ref="E132:F132"/>
    <mergeCell ref="E133:F133"/>
    <mergeCell ref="E135:F135"/>
    <mergeCell ref="E136:F136"/>
    <mergeCell ref="B11:D11"/>
    <mergeCell ref="B12:D12"/>
    <mergeCell ref="B13:D13"/>
    <mergeCell ref="B14:D14"/>
    <mergeCell ref="B15:D15"/>
    <mergeCell ref="B16:D16"/>
    <mergeCell ref="B35:D35"/>
    <mergeCell ref="B36:D36"/>
    <mergeCell ref="B37:D37"/>
    <mergeCell ref="B38:D38"/>
    <mergeCell ref="B39:D39"/>
    <mergeCell ref="B40:D40"/>
    <mergeCell ref="B29:D29"/>
    <mergeCell ref="B30:D30"/>
    <mergeCell ref="B31:D31"/>
    <mergeCell ref="B32:D32"/>
    <mergeCell ref="B33:D33"/>
    <mergeCell ref="B34:D34"/>
    <mergeCell ref="B99:C99"/>
    <mergeCell ref="B117:D117"/>
    <mergeCell ref="B118:D118"/>
    <mergeCell ref="E117:F117"/>
    <mergeCell ref="E118:F118"/>
    <mergeCell ref="B134:D134"/>
    <mergeCell ref="E134:F134"/>
    <mergeCell ref="B132:D132"/>
    <mergeCell ref="B133:D133"/>
    <mergeCell ref="B135:D135"/>
    <mergeCell ref="B120:D120"/>
    <mergeCell ref="E120:F120"/>
    <mergeCell ref="B121:D121"/>
    <mergeCell ref="E121:F121"/>
    <mergeCell ref="B122:C122"/>
    <mergeCell ref="D122:G122"/>
    <mergeCell ref="B119:D119"/>
    <mergeCell ref="E119:F119"/>
    <mergeCell ref="E128:F128"/>
    <mergeCell ref="B129:D129"/>
    <mergeCell ref="E129:F129"/>
    <mergeCell ref="B128:D128"/>
  </mergeCells>
  <dataValidations count="10">
    <dataValidation type="list" allowBlank="1" showInputMessage="1" showErrorMessage="1" sqref="D85:E85">
      <formula1>$M$84:$M$85</formula1>
    </dataValidation>
    <dataValidation type="list" allowBlank="1" showInputMessage="1" showErrorMessage="1" sqref="B99:C102">
      <formula1>$M$98:$M$103</formula1>
    </dataValidation>
    <dataValidation type="list" allowBlank="1" showInputMessage="1" showErrorMessage="1" sqref="B93:C93">
      <formula1>$M$92:$M$95</formula1>
    </dataValidation>
    <dataValidation type="list" showDropDown="1" showInputMessage="1" showErrorMessage="1" sqref="B85">
      <formula1>$M$84:$M$85</formula1>
    </dataValidation>
    <dataValidation type="list" allowBlank="1" showInputMessage="1" showErrorMessage="1" sqref="D86:E86">
      <formula1>M84:M85</formula1>
    </dataValidation>
    <dataValidation type="list" allowBlank="1" showInputMessage="1" showErrorMessage="1" sqref="D99:D102">
      <formula1>$L$96:$L$102</formula1>
    </dataValidation>
    <dataValidation type="list" allowBlank="1" showInputMessage="1" showErrorMessage="1" sqref="G107:G121 G126:G140">
      <formula1>$L$106:$L$112</formula1>
    </dataValidation>
    <dataValidation type="list" allowBlank="1" showInputMessage="1" showErrorMessage="1" sqref="G144:G152">
      <formula1>$N$145:$N$146</formula1>
    </dataValidation>
    <dataValidation type="list" allowBlank="1" showInputMessage="1" showErrorMessage="1" sqref="B80:D80">
      <formula1>$M$77:$M$80</formula1>
    </dataValidation>
    <dataValidation type="list" showDropDown="1" showInputMessage="1" showErrorMessage="1" sqref="B81:D81">
      <formula1>$M$42:$M$45</formula1>
    </dataValidation>
  </dataValidations>
  <printOptions horizontalCentered="1"/>
  <pageMargins left="0.15748031496062992" right="0.15748031496062992" top="0.98425196850393704" bottom="0.39370078740157483" header="0.43307086614173229" footer="0.15748031496062992"/>
  <pageSetup paperSize="9" scale="70" fitToHeight="0" orientation="portrait" r:id="rId1"/>
  <headerFooter alignWithMargins="0">
    <oddHeader>&amp;L&amp;G&amp;"Calibri,Negrita"&amp;12Ajuntament d'Alzira&amp;R&amp;"Calibri,Negrita"&amp;11
AUTOBAREMACIÓ DE MÈRITS</oddHeader>
  </headerFooter>
  <rowBreaks count="1" manualBreakCount="1">
    <brk id="104" max="10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AUTOBAREMACIÓ</vt:lpstr>
      <vt:lpstr>AUTOBAREMACIÓ!Área_de_impresión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Iborra Daries</dc:creator>
  <cp:lastModifiedBy>Eduardo Iborra Daries</cp:lastModifiedBy>
  <dcterms:created xsi:type="dcterms:W3CDTF">2022-01-24T11:13:32Z</dcterms:created>
  <dcterms:modified xsi:type="dcterms:W3CDTF">2022-02-04T11:58:12Z</dcterms:modified>
</cp:coreProperties>
</file>