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28275" windowHeight="12315"/>
  </bookViews>
  <sheets>
    <sheet name="LLIURE" sheetId="1" r:id="rId1"/>
  </sheets>
  <definedNames>
    <definedName name="_xlnm._FilterDatabase" localSheetId="0" hidden="1">LLIURE!$L$85:$L$92</definedName>
    <definedName name="_xlnm.Print_Area" localSheetId="0">LLIURE!$A:$K</definedName>
  </definedNames>
  <calcPr calcId="125725"/>
</workbook>
</file>

<file path=xl/calcChain.xml><?xml version="1.0" encoding="utf-8"?>
<calcChain xmlns="http://schemas.openxmlformats.org/spreadsheetml/2006/main">
  <c r="J95" i="1"/>
  <c r="J96"/>
  <c r="J97"/>
  <c r="J98"/>
  <c r="J99"/>
  <c r="J100"/>
  <c r="J101"/>
  <c r="J102"/>
  <c r="J103"/>
  <c r="J104"/>
  <c r="J105"/>
  <c r="J106"/>
  <c r="J94"/>
  <c r="J112"/>
  <c r="J113"/>
  <c r="J114"/>
  <c r="J115"/>
  <c r="J116"/>
  <c r="J117"/>
  <c r="J118"/>
  <c r="J119"/>
  <c r="J120"/>
  <c r="J121"/>
  <c r="J122"/>
  <c r="J123"/>
  <c r="J124"/>
  <c r="J111"/>
  <c r="H40"/>
  <c r="H41"/>
  <c r="H42"/>
  <c r="H27"/>
  <c r="H28"/>
  <c r="H29"/>
  <c r="H14"/>
  <c r="H15"/>
  <c r="H16"/>
  <c r="J89"/>
  <c r="J88"/>
  <c r="J87"/>
  <c r="J86"/>
  <c r="J78"/>
  <c r="J77"/>
  <c r="J81" s="1"/>
  <c r="J68"/>
  <c r="J67"/>
  <c r="J66"/>
  <c r="J65"/>
  <c r="J64"/>
  <c r="H55"/>
  <c r="H54"/>
  <c r="H53"/>
  <c r="H52"/>
  <c r="H51"/>
  <c r="H45"/>
  <c r="H44"/>
  <c r="H43"/>
  <c r="H39"/>
  <c r="H38"/>
  <c r="H32"/>
  <c r="H31"/>
  <c r="H30"/>
  <c r="H26"/>
  <c r="H25"/>
  <c r="H19"/>
  <c r="H18"/>
  <c r="H17"/>
  <c r="H13"/>
  <c r="H12"/>
  <c r="J125" l="1"/>
  <c r="H33"/>
  <c r="I33" s="1"/>
  <c r="J33" s="1"/>
  <c r="J126"/>
  <c r="H56"/>
  <c r="I56" s="1"/>
  <c r="J56" s="1"/>
  <c r="J69"/>
  <c r="J71" s="1"/>
  <c r="H20"/>
  <c r="I20" s="1"/>
  <c r="J20" s="1"/>
  <c r="H46"/>
  <c r="I46" s="1"/>
  <c r="J46" s="1"/>
  <c r="J90"/>
  <c r="J107"/>
  <c r="J57" l="1"/>
  <c r="J21"/>
  <c r="J34"/>
  <c r="J47"/>
  <c r="J58" l="1"/>
  <c r="J129" s="1"/>
</calcChain>
</file>

<file path=xl/sharedStrings.xml><?xml version="1.0" encoding="utf-8"?>
<sst xmlns="http://schemas.openxmlformats.org/spreadsheetml/2006/main" count="134" uniqueCount="81">
  <si>
    <t>CONVOCATÒRIA:</t>
  </si>
  <si>
    <t>EXPT. Nº.</t>
  </si>
  <si>
    <t>4548/2021</t>
  </si>
  <si>
    <t>1. DADES DEL/DE LA SOL·LICITANT</t>
  </si>
  <si>
    <t>PRIMER COGNOM</t>
  </si>
  <si>
    <t>SEGON COGNOM</t>
  </si>
  <si>
    <t>NOM</t>
  </si>
  <si>
    <t>DNI</t>
  </si>
  <si>
    <t>2. MÈRITS A VALORAR</t>
  </si>
  <si>
    <t>DOCNº.</t>
  </si>
  <si>
    <t>% jornada (1)</t>
  </si>
  <si>
    <t>INICI (dd-mm-aa)</t>
  </si>
  <si>
    <t>FI (dd-mm-aa)</t>
  </si>
  <si>
    <t>dies</t>
  </si>
  <si>
    <t>Mesos</t>
  </si>
  <si>
    <t>Pts</t>
  </si>
  <si>
    <t>Trib</t>
  </si>
  <si>
    <t xml:space="preserve">TOTAL </t>
  </si>
  <si>
    <t>TOTAL A. PÚBLICA LOCAL</t>
  </si>
  <si>
    <t xml:space="preserve"> </t>
  </si>
  <si>
    <t>TOTAL A. PÚBLICA DIFERENT</t>
  </si>
  <si>
    <t>EXPERIÈNCIA PROFESSIONAL COM A TAG ASSESOR JURÍDIC (LLIURE) (màx.7,00 punts)</t>
  </si>
  <si>
    <t>Experiència de treball (0,040 p. per mes)</t>
  </si>
  <si>
    <t>ASSESSOR SERVEIS SOCIALS EN AJUNTAMENTS, GENERALITAT, …</t>
  </si>
  <si>
    <t>Experiència de treball (0,030p. Per mes)</t>
  </si>
  <si>
    <t>LLETRAT DRET DE FAMILIA, MENORS, PENALS, …</t>
  </si>
  <si>
    <t>Diplomatura Econòmiques o relacionades</t>
  </si>
  <si>
    <t>Llicenciatura o Grau Econòmiques o relacionades</t>
  </si>
  <si>
    <t>Llicenciatura o Grau en Dret</t>
  </si>
  <si>
    <t>FP Superior Integració Social</t>
  </si>
  <si>
    <t>TOTAL EXPERIÈNCIA</t>
  </si>
  <si>
    <t>Màster</t>
  </si>
  <si>
    <r>
      <t>(1)</t>
    </r>
    <r>
      <rPr>
        <i/>
        <sz val="10"/>
        <rFont val="Calibri"/>
        <family val="2"/>
      </rPr>
      <t>Indique el percentatge de la jornada que figure a la vida laboral. En cas de jornada completa, s'indicarà "100"</t>
    </r>
  </si>
  <si>
    <t>TITULACIÓ ACADÈMICA  (màx. 2 p.)</t>
  </si>
  <si>
    <t xml:space="preserve">TITULACIÓ SUPERIOR A LA PLAÇA A EXERCIR I RELACIONADA AMB L'ITINERARI PROFESSIONAL </t>
  </si>
  <si>
    <t>Nivell A2</t>
  </si>
  <si>
    <t>Nivell B1</t>
  </si>
  <si>
    <t>TOTAL</t>
  </si>
  <si>
    <t>Nivell B2</t>
  </si>
  <si>
    <t>Nivell C1</t>
  </si>
  <si>
    <t>TOTAL TITULACIÓ (màx. 2 p.)</t>
  </si>
  <si>
    <t>Nivell C2</t>
  </si>
  <si>
    <t>CONEIXEMENTS VALENCIÀ (màx. 1,75 p.)</t>
  </si>
  <si>
    <t>Llenguatge administratiu</t>
  </si>
  <si>
    <t>CERTIFICAT</t>
  </si>
  <si>
    <t xml:space="preserve"> CONEIXEMENTS DE VALENCIÀ</t>
  </si>
  <si>
    <t>NIVELL VALENCIÀ (s'avaluarà el superior)</t>
  </si>
  <si>
    <t>Anglés</t>
  </si>
  <si>
    <t>Especialitat Llenguatge Administratiu</t>
  </si>
  <si>
    <t>Francés</t>
  </si>
  <si>
    <t>Alemany</t>
  </si>
  <si>
    <t>Italià</t>
  </si>
  <si>
    <r>
      <rPr>
        <b/>
        <sz val="10"/>
        <rFont val="Calibri"/>
        <family val="2"/>
      </rPr>
      <t>TOTAL CONEIXEM.VALENCIÀ</t>
    </r>
    <r>
      <rPr>
        <b/>
        <sz val="9"/>
        <rFont val="Calibri"/>
        <family val="2"/>
      </rPr>
      <t xml:space="preserve"> </t>
    </r>
  </si>
  <si>
    <t>Altre</t>
  </si>
  <si>
    <t>CONEIXEMENTS ALTRES IDIOMES (anglés, francés, alemany, italià) (màx. 1 p.)</t>
  </si>
  <si>
    <t>TÍTOL IDIOMA</t>
  </si>
  <si>
    <t>NIVELL</t>
  </si>
  <si>
    <t xml:space="preserve">De 20 a 50 hores </t>
  </si>
  <si>
    <t xml:space="preserve">De 51 a 100 hores </t>
  </si>
  <si>
    <t xml:space="preserve">De 101 a 150 hores </t>
  </si>
  <si>
    <t xml:space="preserve">Més de 150 hores </t>
  </si>
  <si>
    <t>TOTAL IDIOMES (màxim 1p.)</t>
  </si>
  <si>
    <t>CURSOS FORMACIÓ  com assistent</t>
  </si>
  <si>
    <t>DENOMINACIÓ DEL CURS</t>
  </si>
  <si>
    <t>ENTITAT CONVOCANT</t>
  </si>
  <si>
    <t>HORES</t>
  </si>
  <si>
    <t>sum</t>
  </si>
  <si>
    <t>CURSOS FORMACIÓ  com aprofitament</t>
  </si>
  <si>
    <t>Llenguatge Administratiu</t>
  </si>
  <si>
    <t>TOTAL FORMACIÓ (màx. 1,25 p.)</t>
  </si>
  <si>
    <t>TOTAL CONCURS 13 punts</t>
  </si>
  <si>
    <t>3. DECLARACIÓ, LLOC, DATA I SIGNATURA</t>
  </si>
  <si>
    <t>La persona davall firmant DECLARA baix la seua expressa responsabilitat que són certes quantes dades figuren al present imprès d'autobaremació, i es compromet a acreditar documentalment tots els mèrits autobaremats que figuren a aquest model.</t>
  </si>
  <si>
    <t>Data</t>
  </si>
  <si>
    <t>Signatura</t>
  </si>
  <si>
    <t>Conv.4/2021- PLAÇA TAG LLIURE PER CONCURS OPOSICIÓ</t>
  </si>
  <si>
    <t>PERSONAL FUNCIONARI O LABORAL ESCALA ADMINISTRATIVA (A1-A2) SERVEIS SOCIALS</t>
  </si>
  <si>
    <t>PERSONAL FUNCIONARI ESCALA ADMINISTRATIVA (A1-A2) NO SERVEIS SOCIALS</t>
  </si>
  <si>
    <t>Experiència de treball A PARTIR DE L'1 DE GENER DE 2010 (0,075 p. per mes)</t>
  </si>
  <si>
    <t>Experiència de treball (0,030 p. per mes)</t>
  </si>
  <si>
    <t>Inferior a 20h (Indicar nº hores)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</si>
</sst>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dd\-mm\-yy;@"/>
  </numFmts>
  <fonts count="29">
    <font>
      <sz val="10"/>
      <name val="Arial"/>
    </font>
    <font>
      <sz val="10"/>
      <color rgb="FFFF0000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i/>
      <sz val="9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i/>
      <sz val="8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i/>
      <sz val="8"/>
      <name val="Calibri"/>
      <family val="2"/>
    </font>
    <font>
      <i/>
      <vertAlign val="superscript"/>
      <sz val="10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vertAlign val="superscript"/>
      <sz val="12"/>
      <name val="Calibri"/>
      <family val="2"/>
    </font>
    <font>
      <sz val="9"/>
      <color theme="0"/>
      <name val="Calibri"/>
      <family val="2"/>
    </font>
    <font>
      <vertAlign val="superscript"/>
      <sz val="14"/>
      <name val="Calibri"/>
      <family val="2"/>
    </font>
    <font>
      <sz val="11"/>
      <color theme="0"/>
      <name val="Arial"/>
      <family val="2"/>
    </font>
    <font>
      <b/>
      <sz val="9"/>
      <color rgb="FFFF0000"/>
      <name val="Arial"/>
      <family val="2"/>
    </font>
    <font>
      <b/>
      <sz val="9"/>
      <name val="Calibri"/>
      <family val="2"/>
    </font>
    <font>
      <sz val="11"/>
      <color theme="0"/>
      <name val="Calibri"/>
      <family val="2"/>
    </font>
    <font>
      <sz val="8"/>
      <color theme="0"/>
      <name val="Calibri"/>
      <family val="2"/>
    </font>
    <font>
      <sz val="8"/>
      <color rgb="FFFF0000"/>
      <name val="Calibri"/>
      <family val="2"/>
    </font>
    <font>
      <b/>
      <sz val="8"/>
      <color theme="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</cellStyleXfs>
  <cellXfs count="280">
    <xf numFmtId="0" fontId="0" fillId="0" borderId="0" xfId="0"/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1" fontId="2" fillId="0" borderId="0" xfId="0" applyNumberFormat="1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5" fillId="2" borderId="2" xfId="0" applyFont="1" applyFill="1" applyBorder="1" applyAlignment="1" applyProtection="1">
      <alignment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1" fontId="6" fillId="0" borderId="21" xfId="0" applyNumberFormat="1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Alignment="1" applyProtection="1">
      <alignment vertical="center"/>
    </xf>
    <xf numFmtId="0" fontId="11" fillId="0" borderId="24" xfId="0" applyFont="1" applyBorder="1" applyAlignment="1" applyProtection="1">
      <alignment vertical="center" wrapText="1"/>
      <protection locked="0"/>
    </xf>
    <xf numFmtId="2" fontId="2" fillId="0" borderId="23" xfId="1" applyNumberFormat="1" applyFont="1" applyBorder="1" applyAlignment="1" applyProtection="1">
      <alignment vertical="center" wrapText="1"/>
      <protection locked="0"/>
    </xf>
    <xf numFmtId="164" fontId="2" fillId="0" borderId="23" xfId="0" applyNumberFormat="1" applyFont="1" applyBorder="1" applyAlignment="1" applyProtection="1">
      <alignment horizontal="center" vertical="center" wrapText="1"/>
      <protection locked="0"/>
    </xf>
    <xf numFmtId="1" fontId="3" fillId="0" borderId="24" xfId="0" applyNumberFormat="1" applyFont="1" applyBorder="1" applyAlignment="1" applyProtection="1">
      <alignment vertical="center" wrapText="1"/>
    </xf>
    <xf numFmtId="1" fontId="3" fillId="0" borderId="27" xfId="0" applyNumberFormat="1" applyFont="1" applyBorder="1" applyAlignment="1" applyProtection="1">
      <alignment horizontal="center" vertical="center" wrapText="1"/>
    </xf>
    <xf numFmtId="2" fontId="3" fillId="0" borderId="28" xfId="0" applyNumberFormat="1" applyFont="1" applyBorder="1" applyAlignment="1" applyProtection="1">
      <alignment horizontal="right" vertical="center" wrapText="1"/>
    </xf>
    <xf numFmtId="2" fontId="3" fillId="2" borderId="1" xfId="0" applyNumberFormat="1" applyFont="1" applyFill="1" applyBorder="1" applyAlignment="1" applyProtection="1">
      <alignment vertical="center" wrapText="1"/>
    </xf>
    <xf numFmtId="0" fontId="11" fillId="0" borderId="11" xfId="0" applyFont="1" applyBorder="1" applyAlignment="1" applyProtection="1">
      <alignment vertical="center" wrapText="1"/>
      <protection locked="0"/>
    </xf>
    <xf numFmtId="2" fontId="2" fillId="0" borderId="6" xfId="1" applyNumberFormat="1" applyFont="1" applyBorder="1" applyAlignment="1" applyProtection="1">
      <alignment vertical="center" wrapText="1"/>
      <protection locked="0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1" fontId="3" fillId="0" borderId="31" xfId="0" applyNumberFormat="1" applyFont="1" applyBorder="1" applyAlignment="1" applyProtection="1">
      <alignment horizontal="center" vertical="center" wrapText="1"/>
    </xf>
    <xf numFmtId="2" fontId="3" fillId="0" borderId="0" xfId="0" applyNumberFormat="1" applyFont="1" applyBorder="1" applyAlignment="1" applyProtection="1">
      <alignment horizontal="right" vertical="center" wrapText="1"/>
    </xf>
    <xf numFmtId="1" fontId="3" fillId="2" borderId="6" xfId="0" applyNumberFormat="1" applyFont="1" applyFill="1" applyBorder="1" applyAlignment="1" applyProtection="1">
      <alignment vertical="center" wrapText="1"/>
    </xf>
    <xf numFmtId="2" fontId="3" fillId="2" borderId="23" xfId="0" applyNumberFormat="1" applyFont="1" applyFill="1" applyBorder="1" applyAlignment="1" applyProtection="1">
      <alignment horizontal="center" vertical="center" wrapText="1"/>
    </xf>
    <xf numFmtId="2" fontId="3" fillId="2" borderId="23" xfId="0" applyNumberFormat="1" applyFont="1" applyFill="1" applyBorder="1" applyAlignment="1" applyProtection="1">
      <alignment horizontal="right" vertical="center" wrapText="1"/>
    </xf>
    <xf numFmtId="2" fontId="3" fillId="2" borderId="23" xfId="0" applyNumberFormat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2" fillId="5" borderId="0" xfId="0" applyFont="1" applyFill="1" applyBorder="1" applyAlignment="1" applyProtection="1">
      <alignment horizontal="center" vertical="center" wrapText="1"/>
    </xf>
    <xf numFmtId="0" fontId="2" fillId="5" borderId="27" xfId="0" applyFont="1" applyFill="1" applyBorder="1" applyAlignment="1" applyProtection="1">
      <alignment horizontal="center" vertical="center" wrapText="1"/>
    </xf>
    <xf numFmtId="2" fontId="9" fillId="0" borderId="2" xfId="0" applyNumberFormat="1" applyFont="1" applyBorder="1" applyAlignment="1" applyProtection="1">
      <alignment horizontal="right" vertical="center" wrapText="1"/>
    </xf>
    <xf numFmtId="2" fontId="13" fillId="2" borderId="32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2" fontId="9" fillId="0" borderId="4" xfId="0" applyNumberFormat="1" applyFont="1" applyFill="1" applyBorder="1" applyAlignment="1" applyProtection="1">
      <alignment horizontal="right" vertical="center" wrapText="1"/>
    </xf>
    <xf numFmtId="2" fontId="13" fillId="0" borderId="4" xfId="0" applyNumberFormat="1" applyFont="1" applyFill="1" applyBorder="1" applyAlignment="1" applyProtection="1">
      <alignment vertical="center" wrapText="1"/>
    </xf>
    <xf numFmtId="0" fontId="11" fillId="0" borderId="6" xfId="0" applyFont="1" applyBorder="1" applyAlignment="1" applyProtection="1">
      <alignment vertical="center" wrapText="1"/>
      <protection locked="0"/>
    </xf>
    <xf numFmtId="0" fontId="14" fillId="0" borderId="33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2" fontId="9" fillId="0" borderId="0" xfId="0" applyNumberFormat="1" applyFont="1" applyFill="1" applyBorder="1" applyAlignment="1" applyProtection="1">
      <alignment horizontal="right" vertical="center" wrapText="1"/>
    </xf>
    <xf numFmtId="2" fontId="9" fillId="0" borderId="34" xfId="0" applyNumberFormat="1" applyFont="1" applyFill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0" fontId="4" fillId="0" borderId="0" xfId="0" applyFont="1" applyFill="1" applyAlignment="1" applyProtection="1">
      <alignment vertical="center"/>
    </xf>
    <xf numFmtId="2" fontId="13" fillId="2" borderId="19" xfId="0" applyNumberFormat="1" applyFont="1" applyFill="1" applyBorder="1" applyAlignment="1" applyProtection="1">
      <alignment vertical="center" wrapText="1"/>
    </xf>
    <xf numFmtId="0" fontId="5" fillId="0" borderId="38" xfId="0" applyFont="1" applyBorder="1" applyAlignment="1" applyProtection="1">
      <alignment horizontal="left" vertical="center" wrapText="1"/>
    </xf>
    <xf numFmtId="2" fontId="9" fillId="0" borderId="38" xfId="0" applyNumberFormat="1" applyFont="1" applyBorder="1" applyAlignment="1" applyProtection="1">
      <alignment horizontal="right" vertical="center" wrapText="1"/>
    </xf>
    <xf numFmtId="2" fontId="9" fillId="0" borderId="19" xfId="0" applyNumberFormat="1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2" fontId="9" fillId="0" borderId="0" xfId="0" applyNumberFormat="1" applyFont="1" applyBorder="1" applyAlignment="1" applyProtection="1">
      <alignment horizontal="right" vertical="center" wrapText="1"/>
    </xf>
    <xf numFmtId="2" fontId="9" fillId="0" borderId="1" xfId="0" applyNumberFormat="1" applyFont="1" applyBorder="1" applyAlignment="1" applyProtection="1">
      <alignment vertical="center" wrapText="1"/>
    </xf>
    <xf numFmtId="0" fontId="18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justify" vertical="center"/>
    </xf>
    <xf numFmtId="0" fontId="21" fillId="0" borderId="0" xfId="0" applyFont="1" applyAlignment="1" applyProtection="1">
      <alignment horizontal="justify" vertical="center"/>
    </xf>
    <xf numFmtId="0" fontId="6" fillId="0" borderId="0" xfId="0" applyFont="1" applyBorder="1" applyAlignment="1" applyProtection="1">
      <alignment horizontal="center" vertical="center" wrapText="1"/>
    </xf>
    <xf numFmtId="1" fontId="6" fillId="0" borderId="0" xfId="0" applyNumberFormat="1" applyFont="1" applyBorder="1" applyAlignment="1" applyProtection="1">
      <alignment horizontal="left" vertical="center" wrapText="1"/>
    </xf>
    <xf numFmtId="0" fontId="10" fillId="0" borderId="40" xfId="0" applyFont="1" applyFill="1" applyBorder="1" applyAlignment="1" applyProtection="1">
      <alignment vertical="center" wrapText="1"/>
    </xf>
    <xf numFmtId="0" fontId="14" fillId="0" borderId="28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</xf>
    <xf numFmtId="0" fontId="10" fillId="2" borderId="26" xfId="0" applyFont="1" applyFill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1" fillId="0" borderId="25" xfId="0" applyFont="1" applyBorder="1" applyAlignment="1" applyProtection="1">
      <alignment vertical="center" wrapText="1"/>
    </xf>
    <xf numFmtId="0" fontId="22" fillId="0" borderId="29" xfId="0" applyFont="1" applyBorder="1" applyAlignment="1" applyProtection="1">
      <alignment horizontal="center" vertical="center" wrapText="1"/>
    </xf>
    <xf numFmtId="2" fontId="9" fillId="0" borderId="4" xfId="0" applyNumberFormat="1" applyFont="1" applyBorder="1" applyAlignment="1" applyProtection="1">
      <alignment horizontal="right" vertical="center" wrapText="1"/>
    </xf>
    <xf numFmtId="0" fontId="10" fillId="0" borderId="1" xfId="0" applyFont="1" applyFill="1" applyBorder="1" applyAlignment="1" applyProtection="1">
      <alignment vertical="center" wrapText="1"/>
    </xf>
    <xf numFmtId="2" fontId="13" fillId="0" borderId="1" xfId="0" applyNumberFormat="1" applyFont="1" applyFill="1" applyBorder="1" applyAlignment="1" applyProtection="1">
      <alignment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1" fontId="2" fillId="0" borderId="0" xfId="0" applyNumberFormat="1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right" vertical="center" wrapText="1"/>
    </xf>
    <xf numFmtId="0" fontId="10" fillId="2" borderId="6" xfId="0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6" xfId="0" applyNumberFormat="1" applyFont="1" applyBorder="1" applyAlignment="1" applyProtection="1">
      <alignment vertical="center" wrapText="1"/>
      <protection locked="0"/>
    </xf>
    <xf numFmtId="2" fontId="9" fillId="0" borderId="6" xfId="0" applyNumberFormat="1" applyFont="1" applyBorder="1" applyAlignment="1" applyProtection="1">
      <alignment horizontal="right" vertical="center" wrapText="1"/>
    </xf>
    <xf numFmtId="0" fontId="10" fillId="2" borderId="30" xfId="0" applyFont="1" applyFill="1" applyBorder="1" applyAlignment="1" applyProtection="1">
      <alignment vertical="center" wrapText="1"/>
    </xf>
    <xf numFmtId="0" fontId="23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vertical="center" wrapText="1"/>
      <protection locked="0"/>
    </xf>
    <xf numFmtId="0" fontId="8" fillId="0" borderId="6" xfId="0" applyNumberFormat="1" applyFont="1" applyFill="1" applyBorder="1" applyAlignment="1" applyProtection="1">
      <alignment vertical="center" wrapText="1"/>
      <protection locked="0"/>
    </xf>
    <xf numFmtId="2" fontId="24" fillId="0" borderId="11" xfId="0" applyNumberFormat="1" applyFont="1" applyFill="1" applyBorder="1" applyAlignment="1" applyProtection="1">
      <alignment horizontal="right" vertical="center" wrapText="1"/>
    </xf>
    <xf numFmtId="2" fontId="3" fillId="2" borderId="30" xfId="0" applyNumberFormat="1" applyFont="1" applyFill="1" applyBorder="1" applyAlignment="1" applyProtection="1">
      <alignment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8" fillId="0" borderId="30" xfId="0" applyFont="1" applyFill="1" applyBorder="1" applyAlignment="1" applyProtection="1">
      <alignment horizontal="center" vertical="center" wrapText="1"/>
    </xf>
    <xf numFmtId="0" fontId="5" fillId="6" borderId="29" xfId="0" applyFont="1" applyFill="1" applyBorder="1" applyAlignment="1" applyProtection="1">
      <alignment vertical="center" wrapText="1"/>
    </xf>
    <xf numFmtId="0" fontId="5" fillId="6" borderId="30" xfId="0" applyFont="1" applyFill="1" applyBorder="1" applyAlignment="1" applyProtection="1">
      <alignment vertical="center" wrapText="1"/>
    </xf>
    <xf numFmtId="2" fontId="9" fillId="6" borderId="5" xfId="0" applyNumberFormat="1" applyFont="1" applyFill="1" applyBorder="1" applyAlignment="1" applyProtection="1">
      <alignment horizontal="right" vertical="center" wrapText="1"/>
    </xf>
    <xf numFmtId="2" fontId="3" fillId="2" borderId="32" xfId="0" applyNumberFormat="1" applyFont="1" applyFill="1" applyBorder="1" applyAlignment="1" applyProtection="1">
      <alignment vertical="center" wrapText="1"/>
    </xf>
    <xf numFmtId="1" fontId="2" fillId="0" borderId="0" xfId="0" applyNumberFormat="1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6" fillId="8" borderId="26" xfId="0" applyFont="1" applyFill="1" applyBorder="1" applyAlignment="1" applyProtection="1">
      <alignment horizontal="center" vertical="center" wrapText="1"/>
    </xf>
    <xf numFmtId="1" fontId="6" fillId="0" borderId="0" xfId="0" applyNumberFormat="1" applyFont="1" applyBorder="1" applyAlignment="1" applyProtection="1">
      <alignment horizontal="center" vertical="center" wrapText="1"/>
    </xf>
    <xf numFmtId="0" fontId="10" fillId="6" borderId="23" xfId="0" applyFont="1" applyFill="1" applyBorder="1" applyAlignment="1" applyProtection="1">
      <alignment horizontal="center" vertical="center" wrapText="1"/>
    </xf>
    <xf numFmtId="0" fontId="2" fillId="0" borderId="24" xfId="0" applyNumberFormat="1" applyFont="1" applyBorder="1" applyAlignment="1" applyProtection="1">
      <alignment vertical="center" wrapText="1"/>
      <protection locked="0"/>
    </xf>
    <xf numFmtId="1" fontId="2" fillId="0" borderId="30" xfId="0" applyNumberFormat="1" applyFont="1" applyBorder="1" applyAlignment="1" applyProtection="1">
      <alignment horizontal="center" vertical="center" wrapText="1"/>
      <protection locked="0"/>
    </xf>
    <xf numFmtId="2" fontId="3" fillId="0" borderId="6" xfId="0" applyNumberFormat="1" applyFont="1" applyBorder="1" applyAlignment="1" applyProtection="1">
      <alignment horizontal="right" vertical="center" wrapText="1"/>
    </xf>
    <xf numFmtId="2" fontId="3" fillId="2" borderId="6" xfId="0" applyNumberFormat="1" applyFont="1" applyFill="1" applyBorder="1" applyAlignment="1" applyProtection="1">
      <alignment vertical="center" wrapText="1"/>
    </xf>
    <xf numFmtId="164" fontId="2" fillId="0" borderId="31" xfId="0" applyNumberFormat="1" applyFont="1" applyBorder="1" applyAlignment="1" applyProtection="1">
      <alignment vertical="center" wrapText="1"/>
    </xf>
    <xf numFmtId="2" fontId="25" fillId="2" borderId="6" xfId="0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2" fontId="9" fillId="0" borderId="5" xfId="0" applyNumberFormat="1" applyFont="1" applyFill="1" applyBorder="1" applyAlignment="1" applyProtection="1">
      <alignment horizontal="right" vertical="center" wrapText="1"/>
    </xf>
    <xf numFmtId="2" fontId="9" fillId="0" borderId="32" xfId="0" applyNumberFormat="1" applyFont="1" applyFill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/>
    </xf>
    <xf numFmtId="2" fontId="9" fillId="9" borderId="23" xfId="0" applyNumberFormat="1" applyFont="1" applyFill="1" applyBorder="1" applyAlignment="1" applyProtection="1">
      <alignment horizontal="right" vertical="center" wrapText="1"/>
    </xf>
    <xf numFmtId="2" fontId="9" fillId="2" borderId="32" xfId="0" applyNumberFormat="1" applyFont="1" applyFill="1" applyBorder="1" applyAlignment="1" applyProtection="1">
      <alignment vertical="center" wrapText="1"/>
    </xf>
    <xf numFmtId="2" fontId="26" fillId="0" borderId="1" xfId="0" applyNumberFormat="1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2" fontId="9" fillId="0" borderId="19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5" fillId="2" borderId="3" xfId="0" applyFont="1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1" fontId="2" fillId="0" borderId="38" xfId="0" applyNumberFormat="1" applyFont="1" applyBorder="1" applyAlignment="1" applyProtection="1">
      <alignment vertical="center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vertical="center" wrapText="1"/>
    </xf>
    <xf numFmtId="0" fontId="2" fillId="0" borderId="33" xfId="0" applyFont="1" applyBorder="1" applyAlignment="1" applyProtection="1">
      <alignment horizontal="right" vertical="center" wrapText="1"/>
    </xf>
    <xf numFmtId="14" fontId="2" fillId="0" borderId="6" xfId="0" applyNumberFormat="1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33" xfId="0" applyFont="1" applyBorder="1" applyAlignment="1" applyProtection="1">
      <alignment vertical="center" wrapText="1"/>
    </xf>
    <xf numFmtId="0" fontId="2" fillId="0" borderId="37" xfId="0" applyFont="1" applyBorder="1" applyAlignment="1" applyProtection="1">
      <alignment vertical="center" wrapText="1"/>
    </xf>
    <xf numFmtId="0" fontId="2" fillId="0" borderId="38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29" xfId="0" applyFont="1" applyBorder="1" applyAlignment="1" applyProtection="1">
      <alignment vertical="center" wrapText="1"/>
      <protection locked="0"/>
    </xf>
    <xf numFmtId="0" fontId="2" fillId="0" borderId="30" xfId="0" applyFont="1" applyBorder="1" applyAlignment="1" applyProtection="1">
      <alignment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29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37" xfId="0" applyFont="1" applyBorder="1" applyAlignment="1" applyProtection="1">
      <alignment horizontal="center" vertical="center" wrapText="1"/>
    </xf>
    <xf numFmtId="0" fontId="6" fillId="0" borderId="38" xfId="0" applyFont="1" applyBorder="1" applyAlignment="1" applyProtection="1">
      <alignment horizontal="center" vertical="center" wrapText="1"/>
    </xf>
    <xf numFmtId="0" fontId="6" fillId="0" borderId="39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5" fillId="6" borderId="24" xfId="0" applyFont="1" applyFill="1" applyBorder="1" applyAlignment="1" applyProtection="1">
      <alignment horizontal="center" vertical="center" wrapText="1"/>
    </xf>
    <xf numFmtId="0" fontId="5" fillId="6" borderId="2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8" fillId="4" borderId="32" xfId="0" applyFont="1" applyFill="1" applyBorder="1" applyAlignment="1" applyProtection="1">
      <alignment horizontal="center" vertical="center" wrapText="1"/>
    </xf>
    <xf numFmtId="0" fontId="8" fillId="4" borderId="35" xfId="0" applyFont="1" applyFill="1" applyBorder="1" applyAlignment="1" applyProtection="1">
      <alignment horizontal="center" vertical="center" wrapText="1"/>
    </xf>
    <xf numFmtId="0" fontId="8" fillId="4" borderId="36" xfId="0" applyFont="1" applyFill="1" applyBorder="1" applyAlignment="1" applyProtection="1">
      <alignment horizontal="center" vertical="center" wrapText="1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22" fillId="9" borderId="11" xfId="0" applyFont="1" applyFill="1" applyBorder="1" applyAlignment="1" applyProtection="1">
      <alignment horizontal="center" vertical="center" wrapText="1"/>
    </xf>
    <xf numFmtId="0" fontId="22" fillId="9" borderId="29" xfId="0" applyFont="1" applyFill="1" applyBorder="1" applyAlignment="1" applyProtection="1">
      <alignment horizontal="center" vertical="center" wrapText="1"/>
    </xf>
    <xf numFmtId="0" fontId="5" fillId="6" borderId="27" xfId="0" applyFont="1" applyFill="1" applyBorder="1" applyAlignment="1" applyProtection="1">
      <alignment horizontal="center" vertical="center" wrapText="1"/>
    </xf>
    <xf numFmtId="0" fontId="5" fillId="6" borderId="28" xfId="0" applyFont="1" applyFill="1" applyBorder="1" applyAlignment="1" applyProtection="1">
      <alignment horizontal="center" vertical="center" wrapText="1"/>
    </xf>
    <xf numFmtId="0" fontId="5" fillId="6" borderId="32" xfId="0" applyFont="1" applyFill="1" applyBorder="1" applyAlignment="1" applyProtection="1">
      <alignment horizontal="center" vertical="center" wrapText="1"/>
    </xf>
    <xf numFmtId="0" fontId="5" fillId="6" borderId="35" xfId="0" applyFont="1" applyFill="1" applyBorder="1" applyAlignment="1" applyProtection="1">
      <alignment horizontal="center" vertical="center" wrapText="1"/>
    </xf>
    <xf numFmtId="0" fontId="5" fillId="6" borderId="36" xfId="0" applyFont="1" applyFill="1" applyBorder="1" applyAlignment="1" applyProtection="1">
      <alignment horizontal="center" vertical="center" wrapText="1"/>
    </xf>
    <xf numFmtId="0" fontId="14" fillId="0" borderId="37" xfId="0" applyFont="1" applyBorder="1" applyAlignment="1" applyProtection="1">
      <alignment horizontal="center" vertical="center" wrapText="1"/>
    </xf>
    <xf numFmtId="0" fontId="14" fillId="0" borderId="38" xfId="0" applyFont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16" fillId="7" borderId="4" xfId="0" applyFont="1" applyFill="1" applyBorder="1" applyAlignment="1" applyProtection="1">
      <alignment horizontal="center" vertical="center" wrapText="1"/>
    </xf>
    <xf numFmtId="0" fontId="16" fillId="7" borderId="5" xfId="0" applyFont="1" applyFill="1" applyBorder="1" applyAlignment="1" applyProtection="1">
      <alignment horizontal="center" vertical="center" wrapText="1"/>
    </xf>
    <xf numFmtId="0" fontId="17" fillId="8" borderId="11" xfId="0" applyFont="1" applyFill="1" applyBorder="1" applyAlignment="1" applyProtection="1">
      <alignment horizontal="center" vertical="center" wrapText="1"/>
    </xf>
    <xf numFmtId="0" fontId="17" fillId="8" borderId="29" xfId="0" applyFont="1" applyFill="1" applyBorder="1" applyAlignment="1" applyProtection="1">
      <alignment horizontal="center" vertical="center" wrapText="1"/>
    </xf>
    <xf numFmtId="0" fontId="17" fillId="8" borderId="30" xfId="0" applyFont="1" applyFill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vertical="center" wrapText="1"/>
      <protection locked="0"/>
    </xf>
    <xf numFmtId="0" fontId="22" fillId="11" borderId="11" xfId="0" applyFont="1" applyFill="1" applyBorder="1" applyAlignment="1" applyProtection="1">
      <alignment horizontal="center" vertical="center" wrapText="1"/>
    </xf>
    <xf numFmtId="0" fontId="22" fillId="11" borderId="29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left" vertical="center" wrapText="1"/>
    </xf>
    <xf numFmtId="0" fontId="22" fillId="6" borderId="11" xfId="0" applyFont="1" applyFill="1" applyBorder="1" applyAlignment="1" applyProtection="1">
      <alignment horizontal="left" vertical="center" wrapText="1"/>
    </xf>
    <xf numFmtId="0" fontId="22" fillId="6" borderId="29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6" fillId="10" borderId="29" xfId="0" applyFont="1" applyFill="1" applyBorder="1" applyAlignment="1" applyProtection="1">
      <alignment horizontal="center" vertical="center" wrapText="1"/>
    </xf>
    <xf numFmtId="0" fontId="6" fillId="10" borderId="30" xfId="0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left" vertical="center" wrapText="1"/>
    </xf>
    <xf numFmtId="0" fontId="6" fillId="4" borderId="30" xfId="0" applyFont="1" applyFill="1" applyBorder="1" applyAlignment="1" applyProtection="1">
      <alignment horizontal="left" vertical="center" wrapText="1"/>
    </xf>
    <xf numFmtId="0" fontId="10" fillId="2" borderId="42" xfId="0" applyFont="1" applyFill="1" applyBorder="1" applyAlignment="1" applyProtection="1">
      <alignment horizontal="center" vertical="center" wrapText="1"/>
    </xf>
    <xf numFmtId="0" fontId="0" fillId="0" borderId="23" xfId="0" applyBorder="1"/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8" fillId="0" borderId="30" xfId="0" applyFont="1" applyFill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wrapText="1"/>
    </xf>
    <xf numFmtId="0" fontId="0" fillId="0" borderId="30" xfId="0" applyBorder="1" applyAlignment="1" applyProtection="1">
      <alignment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38" xfId="0" applyFont="1" applyBorder="1" applyAlignment="1" applyProtection="1">
      <alignment horizontal="center" vertical="center" wrapText="1"/>
    </xf>
    <xf numFmtId="0" fontId="15" fillId="8" borderId="8" xfId="0" applyFont="1" applyFill="1" applyBorder="1" applyAlignment="1" applyProtection="1">
      <alignment horizontal="center" vertical="center" wrapText="1"/>
    </xf>
    <xf numFmtId="0" fontId="15" fillId="8" borderId="41" xfId="0" applyFont="1" applyFill="1" applyBorder="1" applyAlignment="1" applyProtection="1">
      <alignment horizontal="center" vertical="center" wrapText="1"/>
    </xf>
    <xf numFmtId="0" fontId="15" fillId="8" borderId="25" xfId="0" applyFont="1" applyFill="1" applyBorder="1" applyAlignment="1" applyProtection="1">
      <alignment horizontal="center" vertical="center" wrapText="1"/>
    </xf>
    <xf numFmtId="0" fontId="15" fillId="8" borderId="26" xfId="0" applyFont="1" applyFill="1" applyBorder="1" applyAlignment="1" applyProtection="1">
      <alignment horizontal="center" vertical="center" wrapText="1"/>
    </xf>
    <xf numFmtId="0" fontId="15" fillId="8" borderId="42" xfId="0" applyFont="1" applyFill="1" applyBorder="1" applyAlignment="1" applyProtection="1">
      <alignment horizontal="center" vertical="center" wrapText="1"/>
    </xf>
    <xf numFmtId="0" fontId="15" fillId="8" borderId="23" xfId="0" applyFont="1" applyFill="1" applyBorder="1" applyAlignment="1" applyProtection="1">
      <alignment horizontal="center" vertical="center" wrapText="1"/>
    </xf>
    <xf numFmtId="0" fontId="8" fillId="0" borderId="43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41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24" fillId="0" borderId="42" xfId="0" applyFont="1" applyFill="1" applyBorder="1" applyAlignment="1" applyProtection="1">
      <alignment horizontal="center" vertical="center" wrapText="1"/>
    </xf>
    <xf numFmtId="0" fontId="24" fillId="0" borderId="23" xfId="0" applyFont="1" applyFill="1" applyBorder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6" fillId="8" borderId="2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1" fontId="5" fillId="9" borderId="11" xfId="0" applyNumberFormat="1" applyFont="1" applyFill="1" applyBorder="1" applyAlignment="1" applyProtection="1">
      <alignment horizontal="center" vertical="center" wrapText="1"/>
    </xf>
    <xf numFmtId="1" fontId="5" fillId="9" borderId="30" xfId="0" applyNumberFormat="1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5" fillId="0" borderId="44" xfId="0" applyFont="1" applyFill="1" applyBorder="1" applyAlignment="1" applyProtection="1">
      <alignment horizontal="left" vertical="center" wrapText="1"/>
    </xf>
    <xf numFmtId="0" fontId="27" fillId="12" borderId="3" xfId="0" applyFont="1" applyFill="1" applyBorder="1" applyAlignment="1" applyProtection="1">
      <alignment horizontal="center" vertical="center" wrapText="1"/>
    </xf>
    <xf numFmtId="0" fontId="27" fillId="12" borderId="4" xfId="0" applyFont="1" applyFill="1" applyBorder="1" applyAlignment="1" applyProtection="1">
      <alignment horizontal="center" vertical="center" wrapText="1"/>
    </xf>
    <xf numFmtId="0" fontId="27" fillId="12" borderId="5" xfId="0" applyFont="1" applyFill="1" applyBorder="1" applyAlignment="1" applyProtection="1">
      <alignment horizontal="center" vertical="center" wrapText="1"/>
    </xf>
    <xf numFmtId="2" fontId="28" fillId="13" borderId="3" xfId="0" applyNumberFormat="1" applyFont="1" applyFill="1" applyBorder="1" applyAlignment="1" applyProtection="1">
      <alignment horizontal="center" vertical="center" wrapText="1"/>
    </xf>
    <xf numFmtId="0" fontId="28" fillId="13" borderId="5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justify" vertical="center" wrapText="1"/>
    </xf>
    <xf numFmtId="0" fontId="2" fillId="0" borderId="8" xfId="0" applyFont="1" applyBorder="1" applyAlignment="1" applyProtection="1">
      <alignment horizontal="justify" vertical="center" wrapText="1"/>
    </xf>
    <xf numFmtId="0" fontId="2" fillId="0" borderId="9" xfId="0" applyFont="1" applyBorder="1" applyAlignment="1" applyProtection="1">
      <alignment horizontal="justify" vertical="center" wrapText="1"/>
    </xf>
    <xf numFmtId="0" fontId="2" fillId="0" borderId="33" xfId="0" applyFont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2" fillId="0" borderId="45" xfId="0" applyFont="1" applyBorder="1" applyAlignment="1" applyProtection="1">
      <alignment horizontal="justify" vertical="center" wrapText="1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horizontal="left" vertical="center" wrapText="1"/>
    </xf>
    <xf numFmtId="0" fontId="5" fillId="6" borderId="44" xfId="0" applyFont="1" applyFill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</cellXfs>
  <cellStyles count="4">
    <cellStyle name="Euro" xfId="2"/>
    <cellStyle name="Normal" xfId="0" builtinId="0"/>
    <cellStyle name="Normal 3" xfId="3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Q157"/>
  <sheetViews>
    <sheetView showGridLines="0" tabSelected="1" topLeftCell="A77" workbookViewId="0">
      <selection activeCell="D86" sqref="D86"/>
    </sheetView>
  </sheetViews>
  <sheetFormatPr baseColWidth="10" defaultColWidth="11.42578125" defaultRowHeight="12.75"/>
  <cols>
    <col min="1" max="1" width="3.7109375" style="1" customWidth="1"/>
    <col min="2" max="2" width="23.85546875" style="2" customWidth="1"/>
    <col min="3" max="3" width="26.7109375" style="2" customWidth="1"/>
    <col min="4" max="4" width="14.28515625" style="2" customWidth="1"/>
    <col min="5" max="5" width="9.5703125" style="2" customWidth="1"/>
    <col min="6" max="6" width="14.140625" style="3" customWidth="1"/>
    <col min="7" max="7" width="14.28515625" style="3" customWidth="1"/>
    <col min="8" max="8" width="5.42578125" style="4" customWidth="1"/>
    <col min="9" max="9" width="6" style="5" customWidth="1"/>
    <col min="10" max="10" width="11.85546875" style="6" customWidth="1"/>
    <col min="11" max="11" width="4.28515625" style="7" customWidth="1"/>
    <col min="12" max="12" width="15.42578125" style="8" bestFit="1" customWidth="1"/>
    <col min="13" max="13" width="17.28515625" style="8" bestFit="1" customWidth="1"/>
    <col min="14" max="14" width="32" style="46" customWidth="1"/>
    <col min="15" max="16384" width="11.42578125" style="46"/>
  </cols>
  <sheetData>
    <row r="1" spans="1:12" ht="7.5" customHeight="1" thickBot="1"/>
    <row r="2" spans="1:12" ht="25.5" customHeight="1" thickBot="1">
      <c r="B2" s="9" t="s">
        <v>0</v>
      </c>
      <c r="C2" s="150" t="s">
        <v>75</v>
      </c>
      <c r="D2" s="151"/>
      <c r="E2" s="151"/>
      <c r="F2" s="152"/>
      <c r="G2" s="10" t="s">
        <v>1</v>
      </c>
      <c r="H2" s="153" t="s">
        <v>2</v>
      </c>
      <c r="I2" s="154"/>
    </row>
    <row r="3" spans="1:12" ht="2.25" customHeight="1" thickBot="1"/>
    <row r="4" spans="1:12" ht="25.5">
      <c r="B4" s="11" t="s">
        <v>3</v>
      </c>
      <c r="C4" s="12"/>
      <c r="D4" s="12"/>
      <c r="E4" s="13"/>
      <c r="F4" s="14"/>
    </row>
    <row r="5" spans="1:12">
      <c r="B5" s="15" t="s">
        <v>4</v>
      </c>
      <c r="C5" s="16" t="s">
        <v>5</v>
      </c>
      <c r="D5" s="155" t="s">
        <v>6</v>
      </c>
      <c r="E5" s="156"/>
      <c r="F5" s="17" t="s">
        <v>7</v>
      </c>
    </row>
    <row r="6" spans="1:12" ht="15" customHeight="1" thickBot="1">
      <c r="B6" s="18"/>
      <c r="C6" s="19"/>
      <c r="D6" s="157"/>
      <c r="E6" s="158"/>
      <c r="F6" s="20"/>
    </row>
    <row r="7" spans="1:12" ht="6" customHeight="1" thickBot="1"/>
    <row r="8" spans="1:12" ht="13.5" thickBot="1">
      <c r="B8" s="21" t="s">
        <v>8</v>
      </c>
      <c r="C8" s="12"/>
      <c r="D8" s="12"/>
      <c r="E8" s="12"/>
      <c r="F8" s="14"/>
    </row>
    <row r="9" spans="1:12" s="8" customFormat="1" ht="27" customHeight="1" thickBot="1">
      <c r="A9" s="1"/>
      <c r="B9" s="169" t="s">
        <v>21</v>
      </c>
      <c r="C9" s="170"/>
      <c r="D9" s="170"/>
      <c r="E9" s="170"/>
      <c r="F9" s="170"/>
      <c r="G9" s="170"/>
      <c r="H9" s="170"/>
      <c r="I9" s="170"/>
      <c r="J9" s="170"/>
      <c r="K9" s="171"/>
    </row>
    <row r="10" spans="1:12" s="8" customFormat="1" ht="21.75" customHeight="1" thickBot="1">
      <c r="A10" s="1"/>
      <c r="B10" s="172" t="s">
        <v>78</v>
      </c>
      <c r="C10" s="173"/>
      <c r="D10" s="173"/>
      <c r="E10" s="173"/>
      <c r="F10" s="173"/>
      <c r="G10" s="173"/>
      <c r="H10" s="173"/>
      <c r="I10" s="173"/>
      <c r="J10" s="173"/>
      <c r="K10" s="174"/>
    </row>
    <row r="11" spans="1:12" s="8" customFormat="1" ht="24.75" customHeight="1" thickBot="1">
      <c r="A11" s="22" t="s">
        <v>9</v>
      </c>
      <c r="B11" s="175" t="s">
        <v>76</v>
      </c>
      <c r="C11" s="176"/>
      <c r="D11" s="177"/>
      <c r="E11" s="23" t="s">
        <v>10</v>
      </c>
      <c r="F11" s="24" t="s">
        <v>11</v>
      </c>
      <c r="G11" s="24" t="s">
        <v>12</v>
      </c>
      <c r="H11" s="25" t="s">
        <v>13</v>
      </c>
      <c r="I11" s="26" t="s">
        <v>14</v>
      </c>
      <c r="J11" s="27" t="s">
        <v>15</v>
      </c>
      <c r="K11" s="28" t="s">
        <v>16</v>
      </c>
      <c r="L11" s="29"/>
    </row>
    <row r="12" spans="1:12" s="8" customFormat="1" ht="15" customHeight="1">
      <c r="A12" s="30"/>
      <c r="B12" s="159"/>
      <c r="C12" s="160"/>
      <c r="D12" s="161"/>
      <c r="E12" s="31"/>
      <c r="F12" s="32"/>
      <c r="G12" s="32"/>
      <c r="H12" s="33">
        <f>((((G12-F12+1)))*E12)</f>
        <v>0</v>
      </c>
      <c r="I12" s="34"/>
      <c r="J12" s="35"/>
      <c r="K12" s="36"/>
      <c r="L12" s="29"/>
    </row>
    <row r="13" spans="1:12" s="8" customFormat="1" ht="15" customHeight="1">
      <c r="A13" s="37"/>
      <c r="B13" s="162"/>
      <c r="C13" s="163"/>
      <c r="D13" s="164"/>
      <c r="E13" s="38"/>
      <c r="F13" s="39"/>
      <c r="G13" s="39"/>
      <c r="H13" s="33">
        <f t="shared" ref="H13:H19" si="0">((((G13-F13+1)))*E13)</f>
        <v>0</v>
      </c>
      <c r="I13" s="40"/>
      <c r="J13" s="41"/>
      <c r="K13" s="36"/>
      <c r="L13" s="29"/>
    </row>
    <row r="14" spans="1:12" s="8" customFormat="1" ht="15" customHeight="1">
      <c r="A14" s="37"/>
      <c r="B14" s="276"/>
      <c r="C14" s="277"/>
      <c r="D14" s="278"/>
      <c r="E14" s="38"/>
      <c r="F14" s="39"/>
      <c r="G14" s="39"/>
      <c r="H14" s="33">
        <f t="shared" si="0"/>
        <v>0</v>
      </c>
      <c r="I14" s="40"/>
      <c r="J14" s="41"/>
      <c r="K14" s="36"/>
      <c r="L14" s="29"/>
    </row>
    <row r="15" spans="1:12" s="8" customFormat="1" ht="15" customHeight="1">
      <c r="A15" s="37"/>
      <c r="B15" s="276"/>
      <c r="C15" s="277"/>
      <c r="D15" s="278"/>
      <c r="E15" s="38"/>
      <c r="F15" s="39"/>
      <c r="G15" s="39"/>
      <c r="H15" s="33">
        <f t="shared" si="0"/>
        <v>0</v>
      </c>
      <c r="I15" s="40"/>
      <c r="J15" s="41"/>
      <c r="K15" s="36"/>
      <c r="L15" s="29"/>
    </row>
    <row r="16" spans="1:12" s="8" customFormat="1" ht="15" customHeight="1">
      <c r="A16" s="37"/>
      <c r="B16" s="276"/>
      <c r="C16" s="277"/>
      <c r="D16" s="278"/>
      <c r="E16" s="38"/>
      <c r="F16" s="39"/>
      <c r="G16" s="39"/>
      <c r="H16" s="33">
        <f t="shared" si="0"/>
        <v>0</v>
      </c>
      <c r="I16" s="40"/>
      <c r="J16" s="41"/>
      <c r="K16" s="36"/>
      <c r="L16" s="29"/>
    </row>
    <row r="17" spans="1:17" s="8" customFormat="1" ht="15" customHeight="1">
      <c r="A17" s="54"/>
      <c r="B17" s="162"/>
      <c r="C17" s="163"/>
      <c r="D17" s="164"/>
      <c r="E17" s="38"/>
      <c r="F17" s="39"/>
      <c r="G17" s="39"/>
      <c r="H17" s="33">
        <f t="shared" si="0"/>
        <v>0</v>
      </c>
      <c r="I17" s="40"/>
      <c r="J17" s="41"/>
      <c r="K17" s="36"/>
      <c r="L17" s="29"/>
    </row>
    <row r="18" spans="1:17" s="8" customFormat="1" ht="15" customHeight="1">
      <c r="A18" s="37"/>
      <c r="B18" s="162"/>
      <c r="C18" s="163"/>
      <c r="D18" s="164"/>
      <c r="E18" s="38"/>
      <c r="F18" s="39"/>
      <c r="G18" s="39"/>
      <c r="H18" s="33">
        <f t="shared" si="0"/>
        <v>0</v>
      </c>
      <c r="I18" s="40"/>
      <c r="J18" s="41"/>
      <c r="K18" s="36"/>
      <c r="L18" s="29"/>
    </row>
    <row r="19" spans="1:17" s="8" customFormat="1" ht="15" customHeight="1">
      <c r="A19" s="37"/>
      <c r="B19" s="162"/>
      <c r="C19" s="163"/>
      <c r="D19" s="164"/>
      <c r="E19" s="38"/>
      <c r="F19" s="39"/>
      <c r="G19" s="39"/>
      <c r="H19" s="33">
        <f t="shared" si="0"/>
        <v>0</v>
      </c>
      <c r="I19" s="40"/>
      <c r="J19" s="41"/>
      <c r="K19" s="36"/>
      <c r="L19" s="29"/>
    </row>
    <row r="20" spans="1:17" s="8" customFormat="1" ht="15" customHeight="1" thickBot="1">
      <c r="A20" s="165" t="s">
        <v>17</v>
      </c>
      <c r="B20" s="165"/>
      <c r="C20" s="165"/>
      <c r="D20" s="165"/>
      <c r="E20" s="165"/>
      <c r="F20" s="165"/>
      <c r="G20" s="166"/>
      <c r="H20" s="42">
        <f>SUM(H12:H19)</f>
        <v>0</v>
      </c>
      <c r="I20" s="43" t="str">
        <f>IF(H20&gt;=30,H20/30,"0")</f>
        <v>0</v>
      </c>
      <c r="J20" s="44">
        <f>IF(I20&lt;1,"0",(ROUNDDOWN(I20,0))*0.075)</f>
        <v>0</v>
      </c>
      <c r="K20" s="45"/>
      <c r="N20" s="46"/>
      <c r="O20" s="46"/>
      <c r="P20" s="46"/>
      <c r="Q20" s="46"/>
    </row>
    <row r="21" spans="1:17" s="8" customFormat="1" ht="15" customHeight="1" thickBot="1">
      <c r="A21" s="47"/>
      <c r="B21" s="48"/>
      <c r="C21" s="47"/>
      <c r="D21" s="47"/>
      <c r="E21" s="47"/>
      <c r="F21" s="167" t="s">
        <v>18</v>
      </c>
      <c r="G21" s="168"/>
      <c r="H21" s="168"/>
      <c r="I21" s="168"/>
      <c r="J21" s="49">
        <f>IF((J20+J33+J46+J56)&gt;7,"7,00",(J20))</f>
        <v>0</v>
      </c>
      <c r="K21" s="50"/>
      <c r="N21" s="46"/>
      <c r="O21" s="46"/>
      <c r="P21" s="46"/>
      <c r="Q21" s="46"/>
    </row>
    <row r="22" spans="1:17" s="8" customFormat="1" ht="15" customHeight="1" thickBot="1">
      <c r="A22" s="47"/>
      <c r="B22" s="47"/>
      <c r="C22" s="47"/>
      <c r="D22" s="47"/>
      <c r="E22" s="47"/>
      <c r="F22" s="51"/>
      <c r="G22" s="51"/>
      <c r="H22" s="51"/>
      <c r="I22" s="51"/>
      <c r="J22" s="52"/>
      <c r="K22" s="53"/>
      <c r="N22" s="46"/>
      <c r="O22" s="46"/>
      <c r="P22" s="46"/>
      <c r="Q22" s="46"/>
    </row>
    <row r="23" spans="1:17" s="8" customFormat="1" ht="13.5" customHeight="1" thickBot="1">
      <c r="A23" s="1"/>
      <c r="B23" s="172" t="s">
        <v>79</v>
      </c>
      <c r="C23" s="173"/>
      <c r="D23" s="173"/>
      <c r="E23" s="173"/>
      <c r="F23" s="173"/>
      <c r="G23" s="173"/>
      <c r="H23" s="173"/>
      <c r="I23" s="173"/>
      <c r="J23" s="173"/>
      <c r="K23" s="174"/>
      <c r="N23" s="46"/>
      <c r="O23" s="46"/>
      <c r="P23" s="46"/>
      <c r="Q23" s="46"/>
    </row>
    <row r="24" spans="1:17" s="8" customFormat="1" ht="21.75" customHeight="1" thickBot="1">
      <c r="A24" s="22" t="s">
        <v>9</v>
      </c>
      <c r="B24" s="175" t="s">
        <v>77</v>
      </c>
      <c r="C24" s="176"/>
      <c r="D24" s="177"/>
      <c r="E24" s="23" t="s">
        <v>10</v>
      </c>
      <c r="F24" s="24" t="s">
        <v>11</v>
      </c>
      <c r="G24" s="24" t="s">
        <v>12</v>
      </c>
      <c r="H24" s="25" t="s">
        <v>13</v>
      </c>
      <c r="I24" s="26" t="s">
        <v>14</v>
      </c>
      <c r="J24" s="27" t="s">
        <v>15</v>
      </c>
      <c r="K24" s="28" t="s">
        <v>16</v>
      </c>
      <c r="N24" s="46"/>
      <c r="O24" s="46"/>
      <c r="P24" s="46"/>
      <c r="Q24" s="46"/>
    </row>
    <row r="25" spans="1:17" s="8" customFormat="1" ht="14.25" customHeight="1">
      <c r="A25" s="30"/>
      <c r="B25" s="159"/>
      <c r="C25" s="160"/>
      <c r="D25" s="161"/>
      <c r="E25" s="31"/>
      <c r="F25" s="32"/>
      <c r="G25" s="32"/>
      <c r="H25" s="33">
        <f>((((G25-F25+1)))*E25)</f>
        <v>0</v>
      </c>
      <c r="I25" s="34"/>
      <c r="J25" s="35"/>
      <c r="K25" s="36"/>
      <c r="L25" s="29"/>
      <c r="N25" s="46"/>
      <c r="O25" s="46"/>
      <c r="P25" s="46"/>
      <c r="Q25" s="46"/>
    </row>
    <row r="26" spans="1:17" s="8" customFormat="1" ht="15" customHeight="1">
      <c r="A26" s="37"/>
      <c r="B26" s="162"/>
      <c r="C26" s="163"/>
      <c r="D26" s="164"/>
      <c r="E26" s="38"/>
      <c r="F26" s="39"/>
      <c r="G26" s="39"/>
      <c r="H26" s="33">
        <f t="shared" ref="H26:H32" si="1">((((G26-F26+1)))*E26)</f>
        <v>0</v>
      </c>
      <c r="I26" s="40"/>
      <c r="J26" s="41"/>
      <c r="K26" s="36"/>
      <c r="L26" s="29"/>
      <c r="N26" s="46"/>
      <c r="O26" s="46"/>
      <c r="P26" s="46"/>
      <c r="Q26" s="46"/>
    </row>
    <row r="27" spans="1:17" s="8" customFormat="1" ht="15" customHeight="1">
      <c r="A27" s="37"/>
      <c r="B27" s="162"/>
      <c r="C27" s="163"/>
      <c r="D27" s="164"/>
      <c r="E27" s="38"/>
      <c r="F27" s="39"/>
      <c r="G27" s="39"/>
      <c r="H27" s="33">
        <f t="shared" si="1"/>
        <v>0</v>
      </c>
      <c r="I27" s="40"/>
      <c r="J27" s="41"/>
      <c r="K27" s="36"/>
      <c r="L27" s="29"/>
      <c r="N27" s="46"/>
      <c r="O27" s="46"/>
      <c r="P27" s="46"/>
      <c r="Q27" s="46"/>
    </row>
    <row r="28" spans="1:17" s="8" customFormat="1" ht="15" customHeight="1">
      <c r="A28" s="37"/>
      <c r="B28" s="162"/>
      <c r="C28" s="163"/>
      <c r="D28" s="164"/>
      <c r="E28" s="38"/>
      <c r="F28" s="39"/>
      <c r="G28" s="39"/>
      <c r="H28" s="33">
        <f t="shared" si="1"/>
        <v>0</v>
      </c>
      <c r="I28" s="40"/>
      <c r="J28" s="41"/>
      <c r="K28" s="36"/>
      <c r="L28" s="29"/>
      <c r="N28" s="46"/>
      <c r="O28" s="46"/>
      <c r="P28" s="46"/>
      <c r="Q28" s="46"/>
    </row>
    <row r="29" spans="1:17" s="8" customFormat="1" ht="15" customHeight="1">
      <c r="A29" s="37"/>
      <c r="B29" s="162"/>
      <c r="C29" s="163"/>
      <c r="D29" s="164"/>
      <c r="E29" s="38"/>
      <c r="F29" s="39"/>
      <c r="G29" s="39"/>
      <c r="H29" s="33">
        <f t="shared" si="1"/>
        <v>0</v>
      </c>
      <c r="I29" s="40"/>
      <c r="J29" s="41"/>
      <c r="K29" s="36"/>
      <c r="L29" s="29"/>
      <c r="N29" s="46"/>
      <c r="O29" s="46"/>
      <c r="P29" s="46"/>
      <c r="Q29" s="46"/>
    </row>
    <row r="30" spans="1:17" s="8" customFormat="1" ht="15" customHeight="1">
      <c r="A30" s="54"/>
      <c r="B30" s="162"/>
      <c r="C30" s="163"/>
      <c r="D30" s="164"/>
      <c r="E30" s="38"/>
      <c r="F30" s="39"/>
      <c r="G30" s="39"/>
      <c r="H30" s="33">
        <f t="shared" si="1"/>
        <v>0</v>
      </c>
      <c r="I30" s="40"/>
      <c r="J30" s="41"/>
      <c r="K30" s="36"/>
      <c r="L30" s="29"/>
      <c r="N30" s="46"/>
      <c r="O30" s="46"/>
      <c r="P30" s="46"/>
      <c r="Q30" s="46"/>
    </row>
    <row r="31" spans="1:17" s="8" customFormat="1" ht="15" customHeight="1">
      <c r="A31" s="37"/>
      <c r="B31" s="162"/>
      <c r="C31" s="163"/>
      <c r="D31" s="164"/>
      <c r="E31" s="38"/>
      <c r="F31" s="39"/>
      <c r="G31" s="39"/>
      <c r="H31" s="33">
        <f t="shared" si="1"/>
        <v>0</v>
      </c>
      <c r="I31" s="40"/>
      <c r="J31" s="41"/>
      <c r="K31" s="36"/>
      <c r="L31" s="29"/>
      <c r="N31" s="46"/>
      <c r="O31" s="46"/>
      <c r="P31" s="46"/>
      <c r="Q31" s="46"/>
    </row>
    <row r="32" spans="1:17" s="8" customFormat="1" ht="15" customHeight="1">
      <c r="A32" s="37"/>
      <c r="B32" s="162"/>
      <c r="C32" s="163"/>
      <c r="D32" s="164"/>
      <c r="E32" s="38"/>
      <c r="F32" s="39"/>
      <c r="G32" s="39"/>
      <c r="H32" s="33">
        <f t="shared" si="1"/>
        <v>0</v>
      </c>
      <c r="I32" s="40"/>
      <c r="J32" s="41"/>
      <c r="K32" s="36"/>
      <c r="L32" s="29"/>
      <c r="N32" s="46"/>
      <c r="O32" s="46"/>
      <c r="P32" s="46"/>
      <c r="Q32" s="46"/>
    </row>
    <row r="33" spans="1:17" ht="15" customHeight="1" thickBot="1">
      <c r="A33" s="165" t="s">
        <v>17</v>
      </c>
      <c r="B33" s="165"/>
      <c r="C33" s="165"/>
      <c r="D33" s="165"/>
      <c r="E33" s="165"/>
      <c r="F33" s="165"/>
      <c r="G33" s="166"/>
      <c r="H33" s="42">
        <f>SUM(H25:H32)</f>
        <v>0</v>
      </c>
      <c r="I33" s="43" t="str">
        <f>IF(H33&gt;=30,H33/30,"0")</f>
        <v>0</v>
      </c>
      <c r="J33" s="44">
        <f>IF(I33&lt;1,"0",(ROUNDDOWN(I33,0))*0.03)</f>
        <v>0</v>
      </c>
      <c r="K33" s="45"/>
      <c r="L33" s="29"/>
    </row>
    <row r="34" spans="1:17" ht="15" customHeight="1" thickBot="1">
      <c r="A34" s="47"/>
      <c r="B34" s="48"/>
      <c r="C34" s="47"/>
      <c r="D34" s="47"/>
      <c r="E34" s="47"/>
      <c r="F34" s="167" t="s">
        <v>18</v>
      </c>
      <c r="G34" s="168"/>
      <c r="H34" s="168"/>
      <c r="I34" s="168"/>
      <c r="J34" s="49">
        <f>IF((J33+J46+J56+J20)&gt;7,"7,00",(J33))</f>
        <v>0</v>
      </c>
      <c r="K34" s="50"/>
    </row>
    <row r="35" spans="1:17" ht="15" customHeight="1" thickBot="1">
      <c r="A35" s="47"/>
      <c r="B35" s="47"/>
      <c r="C35" s="47"/>
      <c r="D35" s="47"/>
      <c r="E35" s="47"/>
      <c r="F35" s="51"/>
      <c r="G35" s="51"/>
      <c r="H35" s="51"/>
      <c r="I35" s="51"/>
      <c r="J35" s="52"/>
      <c r="K35" s="53"/>
    </row>
    <row r="36" spans="1:17" s="8" customFormat="1" ht="13.5" customHeight="1" thickBot="1">
      <c r="A36" s="1"/>
      <c r="B36" s="172" t="s">
        <v>22</v>
      </c>
      <c r="C36" s="173"/>
      <c r="D36" s="173"/>
      <c r="E36" s="173"/>
      <c r="F36" s="173"/>
      <c r="G36" s="173"/>
      <c r="H36" s="173"/>
      <c r="I36" s="173"/>
      <c r="J36" s="173"/>
      <c r="K36" s="174"/>
      <c r="N36" s="46"/>
      <c r="O36" s="46"/>
      <c r="P36" s="46"/>
      <c r="Q36" s="46"/>
    </row>
    <row r="37" spans="1:17" s="8" customFormat="1" ht="21.75" customHeight="1" thickBot="1">
      <c r="A37" s="22" t="s">
        <v>9</v>
      </c>
      <c r="B37" s="175" t="s">
        <v>23</v>
      </c>
      <c r="C37" s="176"/>
      <c r="D37" s="177"/>
      <c r="E37" s="23" t="s">
        <v>10</v>
      </c>
      <c r="F37" s="24" t="s">
        <v>11</v>
      </c>
      <c r="G37" s="24" t="s">
        <v>12</v>
      </c>
      <c r="H37" s="25" t="s">
        <v>13</v>
      </c>
      <c r="I37" s="26" t="s">
        <v>14</v>
      </c>
      <c r="J37" s="27" t="s">
        <v>15</v>
      </c>
      <c r="K37" s="28" t="s">
        <v>16</v>
      </c>
      <c r="N37" s="46"/>
      <c r="O37" s="46"/>
      <c r="P37" s="46"/>
      <c r="Q37" s="46"/>
    </row>
    <row r="38" spans="1:17" s="8" customFormat="1" ht="15" customHeight="1">
      <c r="A38" s="30"/>
      <c r="B38" s="159"/>
      <c r="C38" s="160"/>
      <c r="D38" s="161"/>
      <c r="E38" s="31"/>
      <c r="F38" s="32"/>
      <c r="G38" s="32"/>
      <c r="H38" s="33">
        <f>((((G38-F38+1)))*E38)</f>
        <v>0</v>
      </c>
      <c r="I38" s="34"/>
      <c r="J38" s="35"/>
      <c r="K38" s="36"/>
      <c r="L38" s="29"/>
      <c r="N38" s="46"/>
      <c r="O38" s="46"/>
      <c r="P38" s="46"/>
      <c r="Q38" s="46"/>
    </row>
    <row r="39" spans="1:17" s="8" customFormat="1" ht="15" customHeight="1">
      <c r="A39" s="37"/>
      <c r="B39" s="162"/>
      <c r="C39" s="163"/>
      <c r="D39" s="164"/>
      <c r="E39" s="38"/>
      <c r="F39" s="39"/>
      <c r="G39" s="39"/>
      <c r="H39" s="33">
        <f t="shared" ref="H39:H45" si="2">((((G39-F39+1)))*E39)</f>
        <v>0</v>
      </c>
      <c r="I39" s="40"/>
      <c r="J39" s="41"/>
      <c r="K39" s="36"/>
      <c r="L39" s="29"/>
      <c r="N39" s="46"/>
      <c r="O39" s="46"/>
      <c r="P39" s="46"/>
      <c r="Q39" s="46"/>
    </row>
    <row r="40" spans="1:17" s="8" customFormat="1" ht="15" customHeight="1">
      <c r="A40" s="37"/>
      <c r="B40" s="162"/>
      <c r="C40" s="163"/>
      <c r="D40" s="164"/>
      <c r="E40" s="38"/>
      <c r="F40" s="39"/>
      <c r="G40" s="39"/>
      <c r="H40" s="33">
        <f t="shared" si="2"/>
        <v>0</v>
      </c>
      <c r="I40" s="40"/>
      <c r="J40" s="41"/>
      <c r="K40" s="36"/>
      <c r="L40" s="29"/>
      <c r="N40" s="46"/>
      <c r="O40" s="46"/>
      <c r="P40" s="46"/>
      <c r="Q40" s="46"/>
    </row>
    <row r="41" spans="1:17" s="8" customFormat="1" ht="15" customHeight="1">
      <c r="A41" s="37"/>
      <c r="B41" s="162"/>
      <c r="C41" s="163"/>
      <c r="D41" s="164"/>
      <c r="E41" s="38"/>
      <c r="F41" s="39"/>
      <c r="G41" s="39"/>
      <c r="H41" s="33">
        <f t="shared" si="2"/>
        <v>0</v>
      </c>
      <c r="I41" s="40"/>
      <c r="J41" s="41"/>
      <c r="K41" s="36"/>
      <c r="L41" s="29"/>
      <c r="N41" s="46"/>
      <c r="O41" s="46"/>
      <c r="P41" s="46"/>
      <c r="Q41" s="46"/>
    </row>
    <row r="42" spans="1:17" s="8" customFormat="1" ht="15" customHeight="1">
      <c r="A42" s="37"/>
      <c r="B42" s="162"/>
      <c r="C42" s="163"/>
      <c r="D42" s="164"/>
      <c r="E42" s="38"/>
      <c r="F42" s="39"/>
      <c r="G42" s="39"/>
      <c r="H42" s="33">
        <f t="shared" si="2"/>
        <v>0</v>
      </c>
      <c r="I42" s="40"/>
      <c r="J42" s="41"/>
      <c r="K42" s="36"/>
      <c r="L42" s="29"/>
      <c r="N42" s="46"/>
      <c r="O42" s="46"/>
      <c r="P42" s="46"/>
      <c r="Q42" s="46"/>
    </row>
    <row r="43" spans="1:17" s="8" customFormat="1" ht="15" customHeight="1">
      <c r="A43" s="54"/>
      <c r="B43" s="162"/>
      <c r="C43" s="163"/>
      <c r="D43" s="164"/>
      <c r="E43" s="38"/>
      <c r="F43" s="39"/>
      <c r="G43" s="39"/>
      <c r="H43" s="33">
        <f t="shared" si="2"/>
        <v>0</v>
      </c>
      <c r="I43" s="40"/>
      <c r="J43" s="41"/>
      <c r="K43" s="36"/>
      <c r="L43" s="29"/>
      <c r="N43" s="46"/>
      <c r="O43" s="46"/>
      <c r="P43" s="46"/>
      <c r="Q43" s="46"/>
    </row>
    <row r="44" spans="1:17" s="8" customFormat="1" ht="15" customHeight="1">
      <c r="A44" s="37"/>
      <c r="B44" s="162"/>
      <c r="C44" s="163"/>
      <c r="D44" s="164"/>
      <c r="E44" s="38"/>
      <c r="F44" s="39"/>
      <c r="G44" s="39"/>
      <c r="H44" s="33">
        <f t="shared" si="2"/>
        <v>0</v>
      </c>
      <c r="I44" s="40"/>
      <c r="J44" s="41"/>
      <c r="K44" s="36"/>
      <c r="L44" s="29"/>
      <c r="N44" s="46"/>
      <c r="O44" s="46"/>
      <c r="P44" s="46"/>
      <c r="Q44" s="46"/>
    </row>
    <row r="45" spans="1:17" s="8" customFormat="1" ht="15" customHeight="1">
      <c r="A45" s="37"/>
      <c r="B45" s="162"/>
      <c r="C45" s="163"/>
      <c r="D45" s="164"/>
      <c r="E45" s="38"/>
      <c r="F45" s="39"/>
      <c r="G45" s="39"/>
      <c r="H45" s="33">
        <f t="shared" si="2"/>
        <v>0</v>
      </c>
      <c r="I45" s="40"/>
      <c r="J45" s="41"/>
      <c r="K45" s="36"/>
      <c r="L45" s="29"/>
      <c r="N45" s="46"/>
      <c r="O45" s="46"/>
      <c r="P45" s="46"/>
      <c r="Q45" s="46"/>
    </row>
    <row r="46" spans="1:17" ht="15" customHeight="1" thickBot="1">
      <c r="A46" s="181" t="s">
        <v>17</v>
      </c>
      <c r="B46" s="181"/>
      <c r="C46" s="181"/>
      <c r="D46" s="181"/>
      <c r="E46" s="181"/>
      <c r="F46" s="181"/>
      <c r="G46" s="181"/>
      <c r="H46" s="42">
        <f>SUM(H38:H45)</f>
        <v>0</v>
      </c>
      <c r="I46" s="43" t="str">
        <f>IF(H46&gt;=30,H46/30,"0")</f>
        <v>0</v>
      </c>
      <c r="J46" s="44">
        <f>IF(I46&lt;1,"0",(ROUNDDOWN(I46,0))*0.04)</f>
        <v>0</v>
      </c>
      <c r="K46" s="45"/>
      <c r="L46" s="29"/>
    </row>
    <row r="47" spans="1:17" ht="15" customHeight="1" thickBot="1">
      <c r="A47" s="47"/>
      <c r="B47" s="47"/>
      <c r="C47" s="47"/>
      <c r="D47" s="47"/>
      <c r="E47" s="47"/>
      <c r="F47" s="182" t="s">
        <v>18</v>
      </c>
      <c r="G47" s="183"/>
      <c r="H47" s="168"/>
      <c r="I47" s="168"/>
      <c r="J47" s="49">
        <f>IF((J46+J56+J33+J20)&gt;7,"7,00",(J46))</f>
        <v>0</v>
      </c>
      <c r="K47" s="50"/>
    </row>
    <row r="48" spans="1:17" ht="15" customHeight="1" thickBot="1">
      <c r="B48" s="60"/>
      <c r="C48" s="56"/>
      <c r="D48" s="56"/>
      <c r="E48" s="56"/>
      <c r="F48" s="57"/>
      <c r="G48" s="184"/>
      <c r="H48" s="184"/>
      <c r="I48" s="184"/>
      <c r="J48" s="58"/>
      <c r="K48" s="59"/>
    </row>
    <row r="49" spans="1:15" ht="13.5" customHeight="1" thickBot="1">
      <c r="B49" s="185" t="s">
        <v>24</v>
      </c>
      <c r="C49" s="186"/>
      <c r="D49" s="186"/>
      <c r="E49" s="186"/>
      <c r="F49" s="186"/>
      <c r="G49" s="186"/>
      <c r="H49" s="186"/>
      <c r="I49" s="186"/>
      <c r="J49" s="186"/>
      <c r="K49" s="187"/>
      <c r="L49" s="46"/>
      <c r="M49" s="46"/>
    </row>
    <row r="50" spans="1:15" ht="21.75" customHeight="1" thickBot="1">
      <c r="A50" s="22" t="s">
        <v>9</v>
      </c>
      <c r="B50" s="178" t="s">
        <v>25</v>
      </c>
      <c r="C50" s="179"/>
      <c r="D50" s="180"/>
      <c r="E50" s="23" t="s">
        <v>10</v>
      </c>
      <c r="F50" s="24" t="s">
        <v>11</v>
      </c>
      <c r="G50" s="24" t="s">
        <v>12</v>
      </c>
      <c r="H50" s="25" t="s">
        <v>13</v>
      </c>
      <c r="I50" s="26" t="s">
        <v>14</v>
      </c>
      <c r="J50" s="27" t="s">
        <v>15</v>
      </c>
      <c r="K50" s="28" t="s">
        <v>16</v>
      </c>
      <c r="L50" s="46"/>
      <c r="M50" s="46"/>
    </row>
    <row r="51" spans="1:15" ht="17.25" customHeight="1">
      <c r="A51" s="30"/>
      <c r="B51" s="159"/>
      <c r="C51" s="160"/>
      <c r="D51" s="161"/>
      <c r="E51" s="31"/>
      <c r="F51" s="32"/>
      <c r="G51" s="32"/>
      <c r="H51" s="33">
        <f>((((G51-F51+1)))*E51)</f>
        <v>0</v>
      </c>
      <c r="I51" s="34"/>
      <c r="J51" s="35"/>
      <c r="K51" s="36"/>
      <c r="L51" s="46"/>
      <c r="M51" s="46"/>
    </row>
    <row r="52" spans="1:15" ht="16.5" customHeight="1">
      <c r="A52" s="37"/>
      <c r="B52" s="162"/>
      <c r="C52" s="163"/>
      <c r="D52" s="164"/>
      <c r="E52" s="31"/>
      <c r="F52" s="32"/>
      <c r="G52" s="32"/>
      <c r="H52" s="33">
        <f t="shared" ref="H52:H55" si="3">((((G52-F52+1)))*E52)</f>
        <v>0</v>
      </c>
      <c r="I52" s="40"/>
      <c r="J52" s="41"/>
      <c r="K52" s="36"/>
      <c r="L52" s="46"/>
      <c r="M52" s="46"/>
      <c r="O52" s="46" t="s">
        <v>19</v>
      </c>
    </row>
    <row r="53" spans="1:15" ht="15" customHeight="1">
      <c r="A53" s="37"/>
      <c r="B53" s="162"/>
      <c r="C53" s="163"/>
      <c r="D53" s="164"/>
      <c r="E53" s="31"/>
      <c r="F53" s="32"/>
      <c r="G53" s="32"/>
      <c r="H53" s="33">
        <f t="shared" si="3"/>
        <v>0</v>
      </c>
      <c r="I53" s="40"/>
      <c r="J53" s="41"/>
      <c r="K53" s="36"/>
      <c r="L53" s="46"/>
      <c r="M53" s="46"/>
    </row>
    <row r="54" spans="1:15" ht="15" customHeight="1">
      <c r="A54" s="37"/>
      <c r="B54" s="162"/>
      <c r="C54" s="163"/>
      <c r="D54" s="164"/>
      <c r="E54" s="31"/>
      <c r="F54" s="32"/>
      <c r="G54" s="32"/>
      <c r="H54" s="33">
        <f t="shared" si="3"/>
        <v>0</v>
      </c>
      <c r="I54" s="40"/>
      <c r="J54" s="41"/>
      <c r="K54" s="36"/>
      <c r="L54" s="46"/>
      <c r="M54" s="61" t="s">
        <v>26</v>
      </c>
    </row>
    <row r="55" spans="1:15" ht="13.5" customHeight="1">
      <c r="A55" s="37"/>
      <c r="B55" s="162"/>
      <c r="C55" s="163"/>
      <c r="D55" s="164"/>
      <c r="E55" s="31"/>
      <c r="F55" s="32"/>
      <c r="G55" s="32"/>
      <c r="H55" s="33">
        <f t="shared" si="3"/>
        <v>0</v>
      </c>
      <c r="I55" s="40"/>
      <c r="J55" s="41"/>
      <c r="K55" s="36"/>
      <c r="L55" s="46"/>
      <c r="M55" s="61" t="s">
        <v>27</v>
      </c>
    </row>
    <row r="56" spans="1:15" ht="17.25" customHeight="1" thickBot="1">
      <c r="A56" s="165" t="s">
        <v>17</v>
      </c>
      <c r="B56" s="165"/>
      <c r="C56" s="165"/>
      <c r="D56" s="165"/>
      <c r="E56" s="165"/>
      <c r="F56" s="165"/>
      <c r="G56" s="166"/>
      <c r="H56" s="42">
        <f>SUM(H51:H55)</f>
        <v>0</v>
      </c>
      <c r="I56" s="43" t="str">
        <f>IF(H56&gt;=30,H56/30,"0")</f>
        <v>0</v>
      </c>
      <c r="J56" s="44">
        <f>IF(I56&lt;1,"0",(ROUNDDOWN(I56,0))*0.03)</f>
        <v>0</v>
      </c>
      <c r="K56" s="45"/>
      <c r="L56" s="46"/>
      <c r="M56" s="61" t="s">
        <v>28</v>
      </c>
    </row>
    <row r="57" spans="1:15" ht="17.25" customHeight="1" thickBot="1">
      <c r="A57" s="47"/>
      <c r="B57" s="48"/>
      <c r="C57" s="47"/>
      <c r="D57" s="47"/>
      <c r="E57" s="47"/>
      <c r="F57" s="193" t="s">
        <v>20</v>
      </c>
      <c r="G57" s="194"/>
      <c r="H57" s="194"/>
      <c r="I57" s="194"/>
      <c r="J57" s="49">
        <f>IF((J56+J46+J33+J20)&gt;7,"7,00",(J56))</f>
        <v>0</v>
      </c>
      <c r="K57" s="50"/>
      <c r="L57" s="46"/>
      <c r="M57" s="61" t="s">
        <v>29</v>
      </c>
    </row>
    <row r="58" spans="1:15" ht="17.25" customHeight="1" thickBot="1">
      <c r="A58" s="47"/>
      <c r="B58" s="47"/>
      <c r="C58" s="47"/>
      <c r="D58" s="47"/>
      <c r="E58" s="47"/>
      <c r="F58" s="195" t="s">
        <v>30</v>
      </c>
      <c r="G58" s="196"/>
      <c r="H58" s="196"/>
      <c r="I58" s="197"/>
      <c r="J58" s="49">
        <f>IF((J21+J34+J47+J57)&gt;7,"7,00",(J57))</f>
        <v>0</v>
      </c>
      <c r="K58" s="62"/>
      <c r="L58" s="46"/>
      <c r="M58" s="61" t="s">
        <v>31</v>
      </c>
    </row>
    <row r="59" spans="1:15" ht="17.25" customHeight="1" thickBot="1">
      <c r="B59" s="198" t="s">
        <v>32</v>
      </c>
      <c r="C59" s="199"/>
      <c r="D59" s="199"/>
      <c r="E59" s="199"/>
      <c r="F59" s="199"/>
      <c r="G59" s="199"/>
      <c r="H59" s="63"/>
      <c r="I59" s="63"/>
      <c r="J59" s="64"/>
      <c r="K59" s="65"/>
      <c r="L59" s="46"/>
      <c r="M59" s="46"/>
    </row>
    <row r="60" spans="1:15" ht="17.25" customHeight="1" thickBot="1">
      <c r="B60" s="55"/>
      <c r="C60" s="56"/>
      <c r="D60" s="56"/>
      <c r="E60" s="56"/>
      <c r="F60" s="57"/>
      <c r="G60" s="66"/>
      <c r="H60" s="67"/>
      <c r="I60" s="67"/>
      <c r="J60" s="68"/>
      <c r="K60" s="69"/>
      <c r="L60" s="46"/>
      <c r="M60" s="46"/>
    </row>
    <row r="61" spans="1:15" ht="24.75" customHeight="1" thickBot="1">
      <c r="B61" s="200" t="s">
        <v>33</v>
      </c>
      <c r="C61" s="201"/>
      <c r="D61" s="201"/>
      <c r="E61" s="201"/>
      <c r="F61" s="201"/>
      <c r="G61" s="201"/>
      <c r="H61" s="201"/>
      <c r="I61" s="201"/>
      <c r="J61" s="201"/>
      <c r="K61" s="202"/>
      <c r="L61" s="46"/>
      <c r="M61" s="46"/>
    </row>
    <row r="62" spans="1:15" ht="17.25" customHeight="1" thickBot="1">
      <c r="B62" s="55"/>
      <c r="C62" s="56"/>
      <c r="D62" s="56"/>
      <c r="E62" s="56"/>
      <c r="F62" s="57"/>
      <c r="G62" s="66"/>
      <c r="H62" s="67"/>
      <c r="I62" s="67"/>
      <c r="J62" s="68"/>
      <c r="K62" s="69"/>
      <c r="L62" s="46"/>
      <c r="M62" s="46"/>
    </row>
    <row r="63" spans="1:15" ht="23.25" customHeight="1" thickBot="1">
      <c r="A63" s="22" t="s">
        <v>9</v>
      </c>
      <c r="B63" s="203" t="s">
        <v>34</v>
      </c>
      <c r="C63" s="204"/>
      <c r="D63" s="204"/>
      <c r="E63" s="205"/>
      <c r="F63" s="57"/>
      <c r="G63" s="66"/>
      <c r="H63" s="67"/>
      <c r="I63" s="67"/>
      <c r="J63" s="68"/>
      <c r="K63" s="69"/>
      <c r="M63" s="70"/>
    </row>
    <row r="64" spans="1:15" ht="15.75" customHeight="1" thickBot="1">
      <c r="A64" s="71"/>
      <c r="B64" s="188"/>
      <c r="C64" s="189"/>
      <c r="D64" s="189"/>
      <c r="E64" s="190"/>
      <c r="F64" s="57"/>
      <c r="G64" s="66"/>
      <c r="H64" s="67"/>
      <c r="I64" s="67"/>
      <c r="J64" s="49" t="str">
        <f>IF(B64="Diplomatura Econòmiques o relacionades","0,50",IF(B64="Llicenciatura o Grau Econòmiques o relacionades","0,75",IF(B64="Llicenciatura o Grau en Dret","1,25",IF(B64="FP Superior Integració Social","0,30",IF(B64="Màster","0,50","0,00")))))</f>
        <v>0,00</v>
      </c>
      <c r="K64" s="69"/>
      <c r="L64" s="72"/>
      <c r="M64" s="70"/>
      <c r="N64" s="73"/>
    </row>
    <row r="65" spans="1:17" ht="15.75" customHeight="1" thickBot="1">
      <c r="A65" s="71"/>
      <c r="B65" s="188"/>
      <c r="C65" s="189"/>
      <c r="D65" s="189"/>
      <c r="E65" s="190"/>
      <c r="F65" s="57"/>
      <c r="G65" s="66"/>
      <c r="H65" s="67"/>
      <c r="I65" s="67"/>
      <c r="J65" s="49" t="str">
        <f t="shared" ref="J65:J68" si="4">IF(B65="Diplomatura Econòmiques o relacionades","0,50",IF(B65="Llicenciatura o Grau Econòmiques o relacionades","0,75",IF(B65="Llicenciatura o Grau en Dret","1,25",IF(B65="FP Superior Integració Social","0,30",IF(B65="Màster","0,50","0,00")))))</f>
        <v>0,00</v>
      </c>
      <c r="K65" s="69"/>
      <c r="L65" s="72"/>
      <c r="M65" s="70"/>
      <c r="N65" s="73"/>
    </row>
    <row r="66" spans="1:17" ht="15.75" customHeight="1" thickBot="1">
      <c r="A66" s="71"/>
      <c r="B66" s="188"/>
      <c r="C66" s="189"/>
      <c r="D66" s="189"/>
      <c r="E66" s="190"/>
      <c r="F66" s="57"/>
      <c r="G66" s="66"/>
      <c r="H66" s="67"/>
      <c r="I66" s="67"/>
      <c r="J66" s="49" t="str">
        <f t="shared" si="4"/>
        <v>0,00</v>
      </c>
      <c r="K66" s="69"/>
      <c r="L66" s="72"/>
      <c r="M66" s="70"/>
      <c r="N66" s="73"/>
    </row>
    <row r="67" spans="1:17" ht="15.75" customHeight="1" thickBot="1">
      <c r="A67" s="71"/>
      <c r="B67" s="188"/>
      <c r="C67" s="189"/>
      <c r="D67" s="189"/>
      <c r="E67" s="190"/>
      <c r="F67" s="57"/>
      <c r="G67" s="66"/>
      <c r="H67" s="67"/>
      <c r="I67" s="67"/>
      <c r="J67" s="49" t="str">
        <f t="shared" si="4"/>
        <v>0,00</v>
      </c>
      <c r="K67" s="69"/>
      <c r="L67" s="72"/>
      <c r="M67" s="70" t="s">
        <v>35</v>
      </c>
      <c r="N67" s="73"/>
    </row>
    <row r="68" spans="1:17" ht="15" customHeight="1" thickBot="1">
      <c r="A68" s="30"/>
      <c r="B68" s="188"/>
      <c r="C68" s="189"/>
      <c r="D68" s="189"/>
      <c r="E68" s="190"/>
      <c r="F68" s="74"/>
      <c r="G68" s="74"/>
      <c r="H68" s="74"/>
      <c r="I68" s="75"/>
      <c r="J68" s="49" t="str">
        <f t="shared" si="4"/>
        <v>0,00</v>
      </c>
      <c r="K68" s="76"/>
      <c r="L68" s="72"/>
      <c r="M68" s="70" t="s">
        <v>36</v>
      </c>
      <c r="N68" s="73"/>
    </row>
    <row r="69" spans="1:17" ht="15" customHeight="1" thickBot="1">
      <c r="B69" s="77"/>
      <c r="C69" s="56"/>
      <c r="D69" s="56"/>
      <c r="E69" s="56"/>
      <c r="F69" s="78"/>
      <c r="G69" s="191" t="s">
        <v>37</v>
      </c>
      <c r="H69" s="192"/>
      <c r="I69" s="192"/>
      <c r="J69" s="49">
        <f>IF((J64+J65+J66+J67+J68)&gt;2,"2,00",(J68+J65+J66+J67+J64))</f>
        <v>0</v>
      </c>
      <c r="K69" s="79"/>
      <c r="L69" s="72"/>
      <c r="M69" s="70" t="s">
        <v>38</v>
      </c>
      <c r="N69" s="73"/>
    </row>
    <row r="70" spans="1:17" ht="15" customHeight="1" thickBot="1">
      <c r="B70" s="80"/>
      <c r="C70" s="56"/>
      <c r="D70" s="56"/>
      <c r="E70" s="56"/>
      <c r="F70" s="81"/>
      <c r="G70" s="82"/>
      <c r="H70" s="82"/>
      <c r="I70" s="82"/>
      <c r="J70" s="83"/>
      <c r="K70" s="84"/>
      <c r="M70" s="8" t="s">
        <v>39</v>
      </c>
      <c r="N70" s="73"/>
    </row>
    <row r="71" spans="1:17" ht="15" customHeight="1" thickBot="1">
      <c r="A71" s="47"/>
      <c r="B71" s="47"/>
      <c r="C71" s="47"/>
      <c r="D71" s="47"/>
      <c r="E71" s="47"/>
      <c r="F71" s="182" t="s">
        <v>40</v>
      </c>
      <c r="G71" s="168"/>
      <c r="H71" s="168"/>
      <c r="I71" s="168"/>
      <c r="J71" s="49">
        <f>J69</f>
        <v>0</v>
      </c>
      <c r="K71" s="50"/>
      <c r="M71" s="8" t="s">
        <v>41</v>
      </c>
      <c r="N71" s="73"/>
    </row>
    <row r="72" spans="1:17" ht="15" customHeight="1" thickBot="1">
      <c r="A72" s="47"/>
      <c r="B72" s="47"/>
      <c r="C72" s="47"/>
      <c r="D72" s="47"/>
      <c r="E72" s="47"/>
      <c r="F72" s="51"/>
      <c r="G72" s="51"/>
      <c r="H72" s="51"/>
      <c r="I72" s="51"/>
      <c r="J72" s="58"/>
      <c r="K72" s="85"/>
      <c r="N72" s="73"/>
    </row>
    <row r="73" spans="1:17" ht="17.25" customHeight="1" thickBot="1">
      <c r="A73" s="47"/>
      <c r="B73" s="200" t="s">
        <v>42</v>
      </c>
      <c r="C73" s="201"/>
      <c r="D73" s="201"/>
      <c r="E73" s="201"/>
      <c r="F73" s="201"/>
      <c r="G73" s="201"/>
      <c r="H73" s="201"/>
      <c r="I73" s="201"/>
      <c r="J73" s="201"/>
      <c r="K73" s="202"/>
      <c r="M73" s="8" t="s">
        <v>43</v>
      </c>
    </row>
    <row r="74" spans="1:17" ht="24.75" customHeight="1">
      <c r="D74" s="47"/>
      <c r="E74" s="47"/>
      <c r="F74" s="51"/>
      <c r="G74" s="51"/>
      <c r="H74" s="51"/>
      <c r="I74" s="51"/>
      <c r="J74" s="58"/>
      <c r="K74" s="85"/>
      <c r="O74" s="8"/>
      <c r="P74" s="8"/>
    </row>
    <row r="75" spans="1:17" ht="22.5" customHeight="1">
      <c r="A75" s="86" t="s">
        <v>9</v>
      </c>
      <c r="B75" s="215" t="s">
        <v>44</v>
      </c>
      <c r="C75" s="216"/>
      <c r="D75" s="87"/>
      <c r="E75" s="88"/>
      <c r="F75" s="57"/>
      <c r="G75" s="57"/>
      <c r="H75" s="89"/>
      <c r="I75" s="90"/>
      <c r="J75" s="91"/>
      <c r="K75" s="92"/>
      <c r="M75" s="70"/>
      <c r="N75" s="73"/>
      <c r="O75" s="8"/>
      <c r="P75" s="8"/>
    </row>
    <row r="76" spans="1:17" s="98" customFormat="1" ht="12" customHeight="1">
      <c r="A76" s="1"/>
      <c r="B76" s="217" t="s">
        <v>45</v>
      </c>
      <c r="C76" s="218"/>
      <c r="D76" s="74"/>
      <c r="E76" s="74"/>
      <c r="F76" s="74"/>
      <c r="G76" s="74"/>
      <c r="H76" s="75"/>
      <c r="I76" s="93"/>
      <c r="J76" s="94" t="s">
        <v>15</v>
      </c>
      <c r="K76" s="95" t="s">
        <v>16</v>
      </c>
      <c r="L76" s="96"/>
      <c r="M76" s="96"/>
      <c r="N76" s="96"/>
      <c r="O76" s="97"/>
      <c r="P76" s="97"/>
      <c r="Q76" s="96"/>
    </row>
    <row r="77" spans="1:17" s="98" customFormat="1" ht="15.75" customHeight="1">
      <c r="A77" s="99"/>
      <c r="B77" s="153"/>
      <c r="C77" s="206"/>
      <c r="D77" s="56"/>
      <c r="E77" s="207" t="s">
        <v>46</v>
      </c>
      <c r="F77" s="208"/>
      <c r="G77" s="208"/>
      <c r="H77" s="208"/>
      <c r="I77" s="208"/>
      <c r="J77" s="100" t="str">
        <f>IF(B77="Nivell A2","0,25",IF(B77="Nivell B1","0,50",IF(B77="Nivell B2","1,00",IF(B77="Nivell C1","1,25",IF(B77="Nivell C2","1,50","0,00")))))</f>
        <v>0,00</v>
      </c>
      <c r="K77" s="101"/>
      <c r="L77" s="97" t="s">
        <v>35</v>
      </c>
      <c r="M77" s="102" t="s">
        <v>47</v>
      </c>
      <c r="N77" s="96"/>
      <c r="O77" s="97"/>
      <c r="P77" s="97"/>
      <c r="Q77" s="96"/>
    </row>
    <row r="78" spans="1:17" s="98" customFormat="1" ht="15.75" customHeight="1">
      <c r="A78" s="99"/>
      <c r="B78" s="153"/>
      <c r="C78" s="206"/>
      <c r="D78" s="56"/>
      <c r="E78" s="207" t="s">
        <v>48</v>
      </c>
      <c r="F78" s="208"/>
      <c r="G78" s="208"/>
      <c r="H78" s="208"/>
      <c r="I78" s="208"/>
      <c r="J78" s="100" t="str">
        <f>IF(B78="Llenguatge administratiu","0,25","0,00")</f>
        <v>0,00</v>
      </c>
      <c r="K78" s="101"/>
      <c r="L78" s="97" t="s">
        <v>36</v>
      </c>
      <c r="M78" s="102" t="s">
        <v>49</v>
      </c>
      <c r="N78" s="96"/>
      <c r="O78" s="97"/>
      <c r="P78" s="97"/>
      <c r="Q78" s="96"/>
    </row>
    <row r="79" spans="1:17" s="98" customFormat="1" ht="15.75" customHeight="1">
      <c r="A79" s="103"/>
      <c r="B79" s="96"/>
      <c r="D79" s="87"/>
      <c r="E79" s="209"/>
      <c r="F79" s="209"/>
      <c r="G79" s="209"/>
      <c r="H79" s="209"/>
      <c r="I79" s="209"/>
      <c r="J79" s="58"/>
      <c r="K79" s="84"/>
      <c r="L79" s="97" t="s">
        <v>38</v>
      </c>
      <c r="M79" s="102" t="s">
        <v>50</v>
      </c>
      <c r="N79" s="96"/>
      <c r="O79" s="97"/>
      <c r="P79" s="97"/>
      <c r="Q79" s="96"/>
    </row>
    <row r="80" spans="1:17" s="98" customFormat="1" ht="17.25" customHeight="1" thickBot="1">
      <c r="A80" s="56"/>
      <c r="B80" s="96"/>
      <c r="E80" s="104"/>
      <c r="F80" s="104"/>
      <c r="G80" s="104"/>
      <c r="H80" s="104"/>
      <c r="I80" s="104"/>
      <c r="J80" s="68"/>
      <c r="K80" s="84"/>
      <c r="L80" s="97" t="s">
        <v>39</v>
      </c>
      <c r="M80" s="102" t="s">
        <v>51</v>
      </c>
      <c r="N80" s="96"/>
      <c r="O80" s="97"/>
      <c r="P80" s="97"/>
      <c r="Q80" s="96"/>
    </row>
    <row r="81" spans="1:17" s="98" customFormat="1" ht="17.25" customHeight="1" thickBot="1">
      <c r="A81" s="56"/>
      <c r="B81" s="96"/>
      <c r="C81" s="96"/>
      <c r="D81" s="87"/>
      <c r="E81" s="210" t="s">
        <v>52</v>
      </c>
      <c r="F81" s="211"/>
      <c r="G81" s="211"/>
      <c r="H81" s="211"/>
      <c r="I81" s="211"/>
      <c r="J81" s="49">
        <f>J77+J78</f>
        <v>0</v>
      </c>
      <c r="K81" s="95"/>
      <c r="L81" s="97" t="s">
        <v>41</v>
      </c>
      <c r="M81" s="97" t="s">
        <v>53</v>
      </c>
      <c r="N81" s="96"/>
      <c r="O81" s="96"/>
      <c r="P81" s="96"/>
      <c r="Q81" s="96"/>
    </row>
    <row r="82" spans="1:17" ht="17.25" customHeight="1" thickBot="1">
      <c r="A82" s="47"/>
      <c r="B82" s="47"/>
      <c r="C82" s="47"/>
      <c r="D82" s="47"/>
      <c r="E82" s="47"/>
      <c r="F82" s="51"/>
      <c r="G82" s="51"/>
      <c r="H82" s="51"/>
      <c r="I82" s="51"/>
      <c r="J82" s="58"/>
      <c r="K82" s="85"/>
      <c r="L82" s="46"/>
    </row>
    <row r="83" spans="1:17" ht="25.5" customHeight="1" thickBot="1">
      <c r="B83" s="212" t="s">
        <v>54</v>
      </c>
      <c r="C83" s="213"/>
      <c r="D83" s="213"/>
      <c r="E83" s="213"/>
      <c r="F83" s="213"/>
      <c r="G83" s="213"/>
      <c r="H83" s="213"/>
      <c r="I83" s="213"/>
      <c r="J83" s="213"/>
      <c r="K83" s="214"/>
      <c r="O83" s="46" t="s">
        <v>19</v>
      </c>
    </row>
    <row r="84" spans="1:17" ht="10.5" customHeight="1">
      <c r="A84" s="228" t="s">
        <v>9</v>
      </c>
      <c r="B84" s="230" t="s">
        <v>55</v>
      </c>
      <c r="C84" s="231"/>
      <c r="D84" s="234" t="s">
        <v>56</v>
      </c>
      <c r="E84" s="236"/>
      <c r="F84" s="237"/>
      <c r="G84" s="237"/>
      <c r="H84" s="238"/>
      <c r="I84" s="242"/>
      <c r="J84" s="244" t="s">
        <v>15</v>
      </c>
      <c r="K84" s="219" t="s">
        <v>16</v>
      </c>
      <c r="L84" s="8" t="s">
        <v>80</v>
      </c>
    </row>
    <row r="85" spans="1:17" ht="11.25" customHeight="1" thickBot="1">
      <c r="A85" s="229"/>
      <c r="B85" s="232"/>
      <c r="C85" s="233"/>
      <c r="D85" s="235"/>
      <c r="E85" s="239"/>
      <c r="F85" s="240"/>
      <c r="G85" s="240"/>
      <c r="H85" s="241"/>
      <c r="I85" s="243"/>
      <c r="J85" s="245"/>
      <c r="K85" s="220"/>
      <c r="L85" s="8" t="s">
        <v>57</v>
      </c>
    </row>
    <row r="86" spans="1:17" ht="22.5" customHeight="1">
      <c r="A86" s="105"/>
      <c r="B86" s="221"/>
      <c r="C86" s="222"/>
      <c r="D86" s="106"/>
      <c r="E86" s="223"/>
      <c r="F86" s="224"/>
      <c r="G86" s="224"/>
      <c r="H86" s="225"/>
      <c r="I86" s="107"/>
      <c r="J86" s="100" t="str">
        <f>IF(D86="Nivell A2","0,15",IF(D86="Nivell B1","0,25",IF(D86="Nivell B2","0,40",IF(D86="Nivell C1","0,75",IF(D86="Nivell C2","1,00","0,00")))))</f>
        <v>0,00</v>
      </c>
      <c r="K86" s="108"/>
      <c r="L86" s="29" t="s">
        <v>58</v>
      </c>
    </row>
    <row r="87" spans="1:17" ht="21.75" customHeight="1">
      <c r="A87" s="105"/>
      <c r="B87" s="221"/>
      <c r="C87" s="222"/>
      <c r="D87" s="106"/>
      <c r="E87" s="109"/>
      <c r="F87" s="110"/>
      <c r="G87" s="110"/>
      <c r="H87" s="111"/>
      <c r="I87" s="107"/>
      <c r="J87" s="100" t="str">
        <f t="shared" ref="J87:J89" si="5">IF(D87="Nivell A2","0,15",IF(D87="Nivell B1","0,25",IF(D87="Nivell B2","0,40",IF(D87="Nivell C1","0,75",IF(D87="Nivell C2","1,00","0,00")))))</f>
        <v>0,00</v>
      </c>
      <c r="K87" s="108"/>
      <c r="L87" s="29" t="s">
        <v>59</v>
      </c>
    </row>
    <row r="88" spans="1:17" ht="21.75" customHeight="1">
      <c r="A88" s="105"/>
      <c r="B88" s="221"/>
      <c r="C88" s="222"/>
      <c r="D88" s="106"/>
      <c r="E88" s="223"/>
      <c r="F88" s="226"/>
      <c r="G88" s="226"/>
      <c r="H88" s="227"/>
      <c r="I88" s="107"/>
      <c r="J88" s="100" t="str">
        <f t="shared" si="5"/>
        <v>0,00</v>
      </c>
      <c r="K88" s="108"/>
      <c r="L88" s="8" t="s">
        <v>60</v>
      </c>
    </row>
    <row r="89" spans="1:17" ht="20.25" customHeight="1" thickBot="1">
      <c r="A89" s="105"/>
      <c r="B89" s="221"/>
      <c r="C89" s="222"/>
      <c r="D89" s="106"/>
      <c r="E89" s="223"/>
      <c r="F89" s="224"/>
      <c r="G89" s="224"/>
      <c r="H89" s="225"/>
      <c r="I89" s="107"/>
      <c r="J89" s="100" t="str">
        <f t="shared" si="5"/>
        <v>0,00</v>
      </c>
      <c r="K89" s="108"/>
      <c r="L89" s="46"/>
    </row>
    <row r="90" spans="1:17" ht="23.25" customHeight="1" thickBot="1">
      <c r="A90" s="56"/>
      <c r="B90" s="87"/>
      <c r="C90" s="87"/>
      <c r="D90" s="87"/>
      <c r="E90" s="87"/>
      <c r="F90" s="167" t="s">
        <v>61</v>
      </c>
      <c r="G90" s="168"/>
      <c r="H90" s="112"/>
      <c r="I90" s="113"/>
      <c r="J90" s="114">
        <f>IF((J86+J87+J88+J89+J81)&gt;1,1,J86+J87+J88+J89+J81)</f>
        <v>0</v>
      </c>
      <c r="K90" s="115"/>
      <c r="L90" s="29"/>
    </row>
    <row r="91" spans="1:17" ht="24" customHeight="1" thickBot="1">
      <c r="B91" s="60"/>
      <c r="C91" s="56"/>
      <c r="D91" s="56"/>
      <c r="E91" s="56"/>
      <c r="F91" s="57"/>
      <c r="G91" s="57"/>
      <c r="H91" s="116"/>
      <c r="I91" s="90"/>
      <c r="J91" s="117"/>
      <c r="K91" s="92"/>
      <c r="L91" s="29"/>
    </row>
    <row r="92" spans="1:17" ht="22.5" customHeight="1" thickBot="1">
      <c r="B92" s="200" t="s">
        <v>62</v>
      </c>
      <c r="C92" s="201"/>
      <c r="D92" s="201"/>
      <c r="E92" s="201"/>
      <c r="F92" s="201"/>
      <c r="G92" s="201"/>
      <c r="H92" s="201"/>
      <c r="I92" s="201"/>
      <c r="J92" s="201"/>
      <c r="K92" s="202"/>
    </row>
    <row r="93" spans="1:17" ht="25.5" customHeight="1" thickBot="1">
      <c r="A93" s="22" t="s">
        <v>9</v>
      </c>
      <c r="B93" s="247" t="s">
        <v>63</v>
      </c>
      <c r="C93" s="247"/>
      <c r="D93" s="247"/>
      <c r="E93" s="247" t="s">
        <v>64</v>
      </c>
      <c r="F93" s="247"/>
      <c r="G93" s="118" t="s">
        <v>65</v>
      </c>
      <c r="H93" s="119"/>
      <c r="I93" s="90"/>
      <c r="J93" s="120" t="s">
        <v>15</v>
      </c>
      <c r="K93" s="28" t="s">
        <v>16</v>
      </c>
    </row>
    <row r="94" spans="1:17" ht="22.5" customHeight="1">
      <c r="A94" s="121"/>
      <c r="B94" s="246"/>
      <c r="C94" s="246"/>
      <c r="D94" s="246"/>
      <c r="E94" s="246"/>
      <c r="F94" s="246"/>
      <c r="G94" s="122"/>
      <c r="H94" s="116"/>
      <c r="I94" s="90"/>
      <c r="J94" s="123" t="str">
        <f>IF(G94="Inferior a 20h (Indicar nº hores)","0,01",IF(G94="De 20 a 50 hores ","0,075",IF(G94="De 51 a 100 hores ","0,15",IF(G94="De 101 a 150 hores ","0,25",IF(G94="Més de 150 hores ","0,30","0,00")))))</f>
        <v>0,00</v>
      </c>
      <c r="K94" s="120"/>
      <c r="O94" s="8"/>
      <c r="P94" s="8"/>
    </row>
    <row r="95" spans="1:17" ht="24" customHeight="1">
      <c r="A95" s="121"/>
      <c r="B95" s="246"/>
      <c r="C95" s="246"/>
      <c r="D95" s="246"/>
      <c r="E95" s="246"/>
      <c r="F95" s="246"/>
      <c r="G95" s="122"/>
      <c r="H95" s="116"/>
      <c r="I95" s="90"/>
      <c r="J95" s="123" t="str">
        <f t="shared" ref="J95:J106" si="6">IF(G95="Inferior a 20h (Indicar nº hores)","0,01",IF(G95="De 20 a 50 hores ","0,075",IF(G95="De 51 a 100 hores ","0,15",IF(G95="De 101 a 150 hores ","0,25",IF(G95="Més de 150 hores ","0,30","0,00")))))</f>
        <v>0,00</v>
      </c>
      <c r="K95" s="124"/>
      <c r="O95" s="8"/>
      <c r="P95" s="8"/>
    </row>
    <row r="96" spans="1:17" ht="25.5" customHeight="1">
      <c r="A96" s="121"/>
      <c r="B96" s="246"/>
      <c r="C96" s="246"/>
      <c r="D96" s="246"/>
      <c r="E96" s="246"/>
      <c r="F96" s="246"/>
      <c r="G96" s="122"/>
      <c r="H96" s="116"/>
      <c r="I96" s="90"/>
      <c r="J96" s="123" t="str">
        <f t="shared" si="6"/>
        <v>0,00</v>
      </c>
      <c r="K96" s="124"/>
      <c r="O96" s="46" t="s">
        <v>19</v>
      </c>
    </row>
    <row r="97" spans="1:16" ht="27.75" customHeight="1">
      <c r="A97" s="121"/>
      <c r="B97" s="246"/>
      <c r="C97" s="246"/>
      <c r="D97" s="246"/>
      <c r="E97" s="246"/>
      <c r="F97" s="246"/>
      <c r="G97" s="122"/>
      <c r="H97" s="116"/>
      <c r="I97" s="90"/>
      <c r="J97" s="123" t="str">
        <f t="shared" si="6"/>
        <v>0,00</v>
      </c>
      <c r="K97" s="124"/>
    </row>
    <row r="98" spans="1:16" ht="27.75" customHeight="1">
      <c r="A98" s="121"/>
      <c r="B98" s="221"/>
      <c r="C98" s="279"/>
      <c r="D98" s="222"/>
      <c r="E98" s="221"/>
      <c r="F98" s="222"/>
      <c r="G98" s="122"/>
      <c r="H98" s="116"/>
      <c r="I98" s="90"/>
      <c r="J98" s="123" t="str">
        <f t="shared" si="6"/>
        <v>0,00</v>
      </c>
      <c r="K98" s="124"/>
    </row>
    <row r="99" spans="1:16" ht="27.75" customHeight="1">
      <c r="A99" s="121"/>
      <c r="B99" s="221"/>
      <c r="C99" s="279"/>
      <c r="D99" s="222"/>
      <c r="E99" s="221"/>
      <c r="F99" s="222"/>
      <c r="G99" s="122"/>
      <c r="H99" s="116"/>
      <c r="I99" s="90"/>
      <c r="J99" s="123" t="str">
        <f t="shared" si="6"/>
        <v>0,00</v>
      </c>
      <c r="K99" s="124"/>
    </row>
    <row r="100" spans="1:16" ht="27.75" customHeight="1">
      <c r="A100" s="121"/>
      <c r="B100" s="221"/>
      <c r="C100" s="279"/>
      <c r="D100" s="222"/>
      <c r="E100" s="221"/>
      <c r="F100" s="222"/>
      <c r="G100" s="122"/>
      <c r="H100" s="116"/>
      <c r="I100" s="90"/>
      <c r="J100" s="123" t="str">
        <f t="shared" si="6"/>
        <v>0,00</v>
      </c>
      <c r="K100" s="124"/>
    </row>
    <row r="101" spans="1:16" ht="27.75" customHeight="1">
      <c r="A101" s="121"/>
      <c r="B101" s="221"/>
      <c r="C101" s="279"/>
      <c r="D101" s="222"/>
      <c r="E101" s="221"/>
      <c r="F101" s="222"/>
      <c r="G101" s="122"/>
      <c r="H101" s="116"/>
      <c r="I101" s="90"/>
      <c r="J101" s="123" t="str">
        <f t="shared" si="6"/>
        <v>0,00</v>
      </c>
      <c r="K101" s="124"/>
    </row>
    <row r="102" spans="1:16" ht="22.5" customHeight="1">
      <c r="A102" s="121"/>
      <c r="B102" s="246"/>
      <c r="C102" s="246"/>
      <c r="D102" s="246"/>
      <c r="E102" s="246"/>
      <c r="F102" s="246"/>
      <c r="G102" s="122"/>
      <c r="H102" s="116"/>
      <c r="I102" s="90"/>
      <c r="J102" s="123" t="str">
        <f t="shared" si="6"/>
        <v>0,00</v>
      </c>
      <c r="K102" s="124"/>
    </row>
    <row r="103" spans="1:16" ht="22.5" customHeight="1">
      <c r="A103" s="121"/>
      <c r="B103" s="246"/>
      <c r="C103" s="246"/>
      <c r="D103" s="246"/>
      <c r="E103" s="246"/>
      <c r="F103" s="246"/>
      <c r="G103" s="122"/>
      <c r="H103" s="116"/>
      <c r="I103" s="90"/>
      <c r="J103" s="123" t="str">
        <f t="shared" si="6"/>
        <v>0,00</v>
      </c>
      <c r="K103" s="124"/>
      <c r="L103" s="29"/>
    </row>
    <row r="104" spans="1:16" ht="21.75" customHeight="1">
      <c r="A104" s="121"/>
      <c r="B104" s="246"/>
      <c r="C104" s="246"/>
      <c r="D104" s="246"/>
      <c r="E104" s="246"/>
      <c r="F104" s="246"/>
      <c r="G104" s="122"/>
      <c r="H104" s="116"/>
      <c r="I104" s="90"/>
      <c r="J104" s="123" t="str">
        <f t="shared" si="6"/>
        <v>0,00</v>
      </c>
      <c r="K104" s="124"/>
      <c r="L104" s="29"/>
    </row>
    <row r="105" spans="1:16" ht="21.75" customHeight="1">
      <c r="A105" s="121"/>
      <c r="B105" s="246"/>
      <c r="C105" s="246"/>
      <c r="D105" s="246"/>
      <c r="E105" s="246"/>
      <c r="F105" s="246"/>
      <c r="G105" s="122"/>
      <c r="H105" s="116"/>
      <c r="I105" s="90"/>
      <c r="J105" s="123" t="str">
        <f t="shared" si="6"/>
        <v>0,00</v>
      </c>
      <c r="K105" s="124"/>
    </row>
    <row r="106" spans="1:16" ht="20.25" customHeight="1" thickBot="1">
      <c r="A106" s="121"/>
      <c r="B106" s="246"/>
      <c r="C106" s="246"/>
      <c r="D106" s="246"/>
      <c r="E106" s="246"/>
      <c r="F106" s="246"/>
      <c r="G106" s="122"/>
      <c r="H106" s="116"/>
      <c r="I106" s="90"/>
      <c r="J106" s="123" t="str">
        <f t="shared" si="6"/>
        <v>0,00</v>
      </c>
      <c r="K106" s="124"/>
    </row>
    <row r="107" spans="1:16" ht="23.25" customHeight="1" thickBot="1">
      <c r="A107" s="125"/>
      <c r="B107" s="248"/>
      <c r="C107" s="248"/>
      <c r="D107" s="248"/>
      <c r="E107" s="248"/>
      <c r="F107" s="248"/>
      <c r="G107" s="249"/>
      <c r="H107" s="250" t="s">
        <v>66</v>
      </c>
      <c r="I107" s="251"/>
      <c r="J107" s="114">
        <f>IF((J94+J95+J96+J97+J102+J103+J104+J105+J106)&gt;1.25,1.25,(J94+J95+J96+J97+J102+J103+J104+J105+J106))</f>
        <v>0</v>
      </c>
      <c r="K107" s="126"/>
      <c r="L107" s="29"/>
    </row>
    <row r="108" spans="1:16" ht="24" customHeight="1" thickBot="1">
      <c r="A108" s="127"/>
      <c r="B108" s="56"/>
      <c r="C108" s="56"/>
      <c r="D108" s="56"/>
      <c r="E108" s="56"/>
      <c r="F108" s="56"/>
      <c r="G108" s="252"/>
      <c r="H108" s="253"/>
      <c r="I108" s="253"/>
      <c r="J108" s="128"/>
      <c r="K108" s="129"/>
      <c r="L108" s="29"/>
    </row>
    <row r="109" spans="1:16" ht="22.5" customHeight="1" thickBot="1">
      <c r="B109" s="200" t="s">
        <v>67</v>
      </c>
      <c r="C109" s="201"/>
      <c r="D109" s="201"/>
      <c r="E109" s="201"/>
      <c r="F109" s="201"/>
      <c r="G109" s="201"/>
      <c r="H109" s="201"/>
      <c r="I109" s="201"/>
      <c r="J109" s="201"/>
      <c r="K109" s="202"/>
    </row>
    <row r="110" spans="1:16" ht="25.5" customHeight="1" thickBot="1">
      <c r="A110" s="22" t="s">
        <v>9</v>
      </c>
      <c r="B110" s="247" t="s">
        <v>63</v>
      </c>
      <c r="C110" s="247"/>
      <c r="D110" s="247"/>
      <c r="E110" s="247" t="s">
        <v>64</v>
      </c>
      <c r="F110" s="247"/>
      <c r="G110" s="118" t="s">
        <v>65</v>
      </c>
      <c r="H110" s="119"/>
      <c r="I110" s="90"/>
      <c r="J110" s="120" t="s">
        <v>15</v>
      </c>
      <c r="K110" s="28" t="s">
        <v>16</v>
      </c>
    </row>
    <row r="111" spans="1:16" ht="21.75" customHeight="1">
      <c r="A111" s="121"/>
      <c r="B111" s="246"/>
      <c r="C111" s="246"/>
      <c r="D111" s="246"/>
      <c r="E111" s="246"/>
      <c r="F111" s="246"/>
      <c r="G111" s="122"/>
      <c r="H111" s="116"/>
      <c r="I111" s="90"/>
      <c r="J111" s="123" t="str">
        <f>IF(G111="Inferior a 20h (Indicar nº hores)","0,01",IF(G111="De 20 a 50 hores ","0,10",IF(G111="De 51 a 100 hores ","0,20",IF(G111="De 101 a 150 hores ","0,30",IF(G111="Més de 150 hores ","0,40","0,00")))))</f>
        <v>0,00</v>
      </c>
      <c r="K111" s="120"/>
    </row>
    <row r="112" spans="1:16" ht="21.75" customHeight="1">
      <c r="A112" s="121"/>
      <c r="B112" s="246"/>
      <c r="C112" s="246"/>
      <c r="D112" s="246"/>
      <c r="E112" s="246"/>
      <c r="F112" s="246"/>
      <c r="G112" s="122"/>
      <c r="H112" s="116"/>
      <c r="I112" s="90"/>
      <c r="J112" s="123" t="str">
        <f t="shared" ref="J112:J124" si="7">IF(G112="Inferior a 20h (Indicar nº hores)","0,01",IF(G112="De 20 a 50 hores ","0,10",IF(G112="De 51 a 100 hores ","0,20",IF(G112="De 101 a 150 hores ","0,30",IF(G112="Més de 150 hores ","0,40","0,00")))))</f>
        <v>0,00</v>
      </c>
      <c r="K112" s="124"/>
      <c r="O112" s="8"/>
      <c r="P112" s="8"/>
    </row>
    <row r="113" spans="1:16" ht="21" customHeight="1">
      <c r="A113" s="121"/>
      <c r="B113" s="246"/>
      <c r="C113" s="246"/>
      <c r="D113" s="246"/>
      <c r="E113" s="246"/>
      <c r="F113" s="246"/>
      <c r="G113" s="122"/>
      <c r="H113" s="116"/>
      <c r="I113" s="90"/>
      <c r="J113" s="123" t="str">
        <f t="shared" si="7"/>
        <v>0,00</v>
      </c>
      <c r="K113" s="124"/>
      <c r="O113" s="8"/>
      <c r="P113" s="8"/>
    </row>
    <row r="114" spans="1:16" ht="22.5" customHeight="1">
      <c r="A114" s="121"/>
      <c r="B114" s="246"/>
      <c r="C114" s="246"/>
      <c r="D114" s="246"/>
      <c r="E114" s="246"/>
      <c r="F114" s="246"/>
      <c r="G114" s="122"/>
      <c r="H114" s="116"/>
      <c r="I114" s="90"/>
      <c r="J114" s="123" t="str">
        <f t="shared" si="7"/>
        <v>0,00</v>
      </c>
      <c r="K114" s="124"/>
    </row>
    <row r="115" spans="1:16" ht="22.5" customHeight="1">
      <c r="A115" s="121"/>
      <c r="B115" s="221"/>
      <c r="C115" s="279"/>
      <c r="D115" s="222"/>
      <c r="E115" s="221"/>
      <c r="F115" s="222"/>
      <c r="G115" s="122"/>
      <c r="H115" s="116"/>
      <c r="I115" s="90"/>
      <c r="J115" s="123" t="str">
        <f t="shared" si="7"/>
        <v>0,00</v>
      </c>
      <c r="K115" s="124"/>
    </row>
    <row r="116" spans="1:16" ht="22.5" customHeight="1">
      <c r="A116" s="121"/>
      <c r="B116" s="221"/>
      <c r="C116" s="279"/>
      <c r="D116" s="222"/>
      <c r="E116" s="221"/>
      <c r="F116" s="222"/>
      <c r="G116" s="122"/>
      <c r="H116" s="116"/>
      <c r="I116" s="90"/>
      <c r="J116" s="123" t="str">
        <f t="shared" si="7"/>
        <v>0,00</v>
      </c>
      <c r="K116" s="124"/>
    </row>
    <row r="117" spans="1:16" ht="22.5" customHeight="1">
      <c r="A117" s="121"/>
      <c r="B117" s="221"/>
      <c r="C117" s="279"/>
      <c r="D117" s="222"/>
      <c r="E117" s="221"/>
      <c r="F117" s="222"/>
      <c r="G117" s="122"/>
      <c r="H117" s="116"/>
      <c r="I117" s="90"/>
      <c r="J117" s="123" t="str">
        <f t="shared" si="7"/>
        <v>0,00</v>
      </c>
      <c r="K117" s="124"/>
    </row>
    <row r="118" spans="1:16" ht="22.5" customHeight="1">
      <c r="A118" s="121"/>
      <c r="B118" s="221"/>
      <c r="C118" s="279"/>
      <c r="D118" s="222"/>
      <c r="E118" s="221"/>
      <c r="F118" s="222"/>
      <c r="G118" s="122"/>
      <c r="H118" s="116"/>
      <c r="I118" s="90"/>
      <c r="J118" s="123" t="str">
        <f t="shared" si="7"/>
        <v>0,00</v>
      </c>
      <c r="K118" s="124"/>
    </row>
    <row r="119" spans="1:16" ht="21" customHeight="1">
      <c r="A119" s="121"/>
      <c r="B119" s="246"/>
      <c r="C119" s="246"/>
      <c r="D119" s="246"/>
      <c r="E119" s="246"/>
      <c r="F119" s="246"/>
      <c r="G119" s="122"/>
      <c r="H119" s="116"/>
      <c r="I119" s="90"/>
      <c r="J119" s="123" t="str">
        <f t="shared" si="7"/>
        <v>0,00</v>
      </c>
      <c r="K119" s="124"/>
      <c r="M119" s="70" t="s">
        <v>68</v>
      </c>
    </row>
    <row r="120" spans="1:16" ht="21.75" customHeight="1">
      <c r="A120" s="121"/>
      <c r="B120" s="246"/>
      <c r="C120" s="246"/>
      <c r="D120" s="246"/>
      <c r="E120" s="246"/>
      <c r="F120" s="246"/>
      <c r="G120" s="122"/>
      <c r="H120" s="116"/>
      <c r="I120" s="90"/>
      <c r="J120" s="123" t="str">
        <f t="shared" si="7"/>
        <v>0,00</v>
      </c>
      <c r="K120" s="124"/>
    </row>
    <row r="121" spans="1:16" ht="20.25" customHeight="1">
      <c r="A121" s="121"/>
      <c r="B121" s="246"/>
      <c r="C121" s="246"/>
      <c r="D121" s="246"/>
      <c r="E121" s="246"/>
      <c r="F121" s="246"/>
      <c r="G121" s="122"/>
      <c r="H121" s="116"/>
      <c r="I121" s="90"/>
      <c r="J121" s="123" t="str">
        <f t="shared" si="7"/>
        <v>0,00</v>
      </c>
      <c r="K121" s="124"/>
      <c r="L121" s="130"/>
    </row>
    <row r="122" spans="1:16" ht="19.5" customHeight="1">
      <c r="A122" s="121"/>
      <c r="B122" s="246"/>
      <c r="C122" s="246"/>
      <c r="D122" s="246"/>
      <c r="E122" s="246"/>
      <c r="F122" s="246"/>
      <c r="G122" s="122"/>
      <c r="H122" s="116"/>
      <c r="I122" s="90"/>
      <c r="J122" s="123" t="str">
        <f t="shared" si="7"/>
        <v>0,00</v>
      </c>
      <c r="K122" s="124"/>
    </row>
    <row r="123" spans="1:16" ht="18.75" customHeight="1">
      <c r="A123" s="121"/>
      <c r="B123" s="246"/>
      <c r="C123" s="246"/>
      <c r="D123" s="246"/>
      <c r="E123" s="246"/>
      <c r="F123" s="246"/>
      <c r="G123" s="122"/>
      <c r="H123" s="116"/>
      <c r="I123" s="90"/>
      <c r="J123" s="123" t="str">
        <f t="shared" si="7"/>
        <v>0,00</v>
      </c>
      <c r="K123" s="124"/>
    </row>
    <row r="124" spans="1:16" ht="21" customHeight="1">
      <c r="A124" s="121"/>
      <c r="B124" s="246"/>
      <c r="C124" s="246"/>
      <c r="D124" s="246"/>
      <c r="E124" s="246"/>
      <c r="F124" s="246"/>
      <c r="G124" s="122"/>
      <c r="H124" s="116"/>
      <c r="I124" s="90"/>
      <c r="J124" s="123" t="str">
        <f t="shared" si="7"/>
        <v>0,00</v>
      </c>
      <c r="K124" s="124"/>
    </row>
    <row r="125" spans="1:16" ht="16.5" customHeight="1" thickBot="1">
      <c r="A125" s="125"/>
      <c r="B125" s="248"/>
      <c r="C125" s="248"/>
      <c r="D125" s="248"/>
      <c r="E125" s="248"/>
      <c r="F125" s="248"/>
      <c r="G125" s="249"/>
      <c r="H125" s="250" t="s">
        <v>66</v>
      </c>
      <c r="I125" s="251"/>
      <c r="J125" s="131">
        <f>IF((J111+J112+J113+J114+J119+J120+J121+J122+J123+J124)&gt;1.25,1.25,(J111+J112+J113+J114+J119+J120+J121+J122+J123+J124))</f>
        <v>0</v>
      </c>
      <c r="K125" s="126"/>
    </row>
    <row r="126" spans="1:16" ht="18" customHeight="1" thickBot="1">
      <c r="A126" s="127"/>
      <c r="B126" s="56"/>
      <c r="C126" s="56"/>
      <c r="D126" s="56"/>
      <c r="E126" s="56"/>
      <c r="F126" s="56"/>
      <c r="G126" s="274" t="s">
        <v>69</v>
      </c>
      <c r="H126" s="275"/>
      <c r="I126" s="275"/>
      <c r="J126" s="114">
        <f>IF((J112+J113+J114+J119+J120+J121+J122+J123+J124+J111+J94+J95+J96+J97+J102+J103+J104+J105+J106)&gt;1.25,1.25,J125+J106)</f>
        <v>0</v>
      </c>
      <c r="K126" s="132"/>
    </row>
    <row r="127" spans="1:16">
      <c r="A127" s="127"/>
      <c r="B127" s="56"/>
      <c r="C127" s="56"/>
      <c r="D127" s="56"/>
      <c r="E127" s="56"/>
      <c r="F127" s="66"/>
      <c r="G127" s="66"/>
      <c r="H127" s="66"/>
      <c r="I127" s="66"/>
      <c r="J127" s="68"/>
      <c r="K127" s="133"/>
    </row>
    <row r="128" spans="1:16" ht="13.5" thickBot="1">
      <c r="A128" s="56"/>
      <c r="B128" s="87"/>
      <c r="C128" s="87"/>
      <c r="D128" s="87"/>
      <c r="E128" s="87"/>
      <c r="F128" s="134"/>
      <c r="G128" s="66"/>
      <c r="H128" s="67"/>
      <c r="I128" s="67"/>
      <c r="J128" s="68"/>
      <c r="K128" s="135"/>
    </row>
    <row r="129" spans="1:16" ht="19.5" thickBot="1">
      <c r="A129" s="127"/>
      <c r="D129" s="254" t="s">
        <v>70</v>
      </c>
      <c r="E129" s="255"/>
      <c r="F129" s="255"/>
      <c r="G129" s="255"/>
      <c r="H129" s="255"/>
      <c r="I129" s="256"/>
      <c r="J129" s="257">
        <f>(J58+J71+J81+J90+J126)</f>
        <v>0</v>
      </c>
      <c r="K129" s="258"/>
      <c r="L129" s="97"/>
      <c r="M129" s="97"/>
      <c r="N129" s="96"/>
      <c r="O129" s="96"/>
      <c r="P129" s="96"/>
    </row>
    <row r="130" spans="1:16">
      <c r="A130" s="127"/>
      <c r="B130" s="87"/>
      <c r="C130" s="87"/>
      <c r="D130" s="87"/>
      <c r="E130" s="87"/>
      <c r="F130" s="134"/>
      <c r="G130" s="134"/>
      <c r="H130" s="87"/>
      <c r="I130" s="87"/>
      <c r="J130" s="87"/>
      <c r="K130" s="136"/>
      <c r="L130" s="97"/>
      <c r="M130" s="97"/>
      <c r="N130" s="96"/>
      <c r="O130" s="96"/>
      <c r="P130" s="96"/>
    </row>
    <row r="131" spans="1:16">
      <c r="A131" s="127"/>
      <c r="B131" s="87"/>
      <c r="C131" s="87"/>
      <c r="D131" s="87"/>
      <c r="E131" s="87"/>
      <c r="F131" s="134"/>
      <c r="G131" s="134"/>
      <c r="H131" s="87"/>
      <c r="I131" s="87"/>
      <c r="J131" s="87"/>
      <c r="K131" s="136"/>
      <c r="L131" s="97"/>
      <c r="M131" s="97"/>
      <c r="N131" s="96"/>
      <c r="O131" s="96"/>
      <c r="P131" s="96"/>
    </row>
    <row r="132" spans="1:16" ht="13.5" thickBot="1">
      <c r="A132" s="127"/>
      <c r="B132" s="87"/>
      <c r="C132" s="87"/>
      <c r="D132" s="87"/>
      <c r="E132" s="87"/>
      <c r="F132" s="134"/>
      <c r="G132" s="134"/>
      <c r="H132" s="87"/>
      <c r="I132" s="87"/>
      <c r="J132" s="87"/>
      <c r="K132" s="136"/>
      <c r="L132" s="97"/>
      <c r="M132" s="97"/>
      <c r="N132" s="96"/>
      <c r="O132" s="96"/>
      <c r="P132" s="96"/>
    </row>
    <row r="133" spans="1:16" ht="26.25" thickBot="1">
      <c r="B133" s="137" t="s">
        <v>71</v>
      </c>
      <c r="C133" s="138"/>
      <c r="D133" s="138"/>
      <c r="E133" s="138"/>
      <c r="F133" s="139"/>
      <c r="G133" s="140"/>
      <c r="H133" s="141"/>
      <c r="I133" s="141"/>
      <c r="J133" s="142"/>
      <c r="K133" s="143"/>
      <c r="L133" s="97"/>
      <c r="M133" s="97"/>
      <c r="N133" s="96"/>
      <c r="O133" s="96"/>
      <c r="P133" s="96"/>
    </row>
    <row r="134" spans="1:16">
      <c r="B134" s="259" t="s">
        <v>72</v>
      </c>
      <c r="C134" s="260"/>
      <c r="D134" s="260"/>
      <c r="E134" s="260"/>
      <c r="F134" s="260"/>
      <c r="G134" s="260"/>
      <c r="H134" s="260"/>
      <c r="I134" s="260"/>
      <c r="J134" s="260"/>
      <c r="K134" s="261"/>
      <c r="L134" s="97"/>
      <c r="M134" s="97"/>
      <c r="N134" s="96"/>
      <c r="O134" s="96"/>
      <c r="P134" s="96"/>
    </row>
    <row r="135" spans="1:16">
      <c r="B135" s="262"/>
      <c r="C135" s="263"/>
      <c r="D135" s="263"/>
      <c r="E135" s="263"/>
      <c r="F135" s="263"/>
      <c r="G135" s="263"/>
      <c r="H135" s="263"/>
      <c r="I135" s="263"/>
      <c r="J135" s="263"/>
      <c r="K135" s="264"/>
      <c r="L135" s="97"/>
      <c r="M135" s="97"/>
      <c r="N135" s="96"/>
      <c r="O135" s="96"/>
      <c r="P135" s="96"/>
    </row>
    <row r="136" spans="1:16">
      <c r="B136" s="262"/>
      <c r="C136" s="263"/>
      <c r="D136" s="263"/>
      <c r="E136" s="263"/>
      <c r="F136" s="263"/>
      <c r="G136" s="263"/>
      <c r="H136" s="263"/>
      <c r="I136" s="263"/>
      <c r="J136" s="263"/>
      <c r="K136" s="264"/>
      <c r="L136" s="97"/>
      <c r="M136" s="97"/>
      <c r="N136" s="96"/>
      <c r="O136" s="96"/>
      <c r="P136" s="96"/>
    </row>
    <row r="137" spans="1:16">
      <c r="B137" s="262"/>
      <c r="C137" s="263"/>
      <c r="D137" s="263"/>
      <c r="E137" s="263"/>
      <c r="F137" s="263"/>
      <c r="G137" s="263"/>
      <c r="H137" s="263"/>
      <c r="I137" s="263"/>
      <c r="J137" s="263"/>
      <c r="K137" s="264"/>
      <c r="L137" s="97"/>
      <c r="M137" s="97"/>
      <c r="N137" s="96"/>
      <c r="O137" s="96"/>
      <c r="P137" s="96"/>
    </row>
    <row r="138" spans="1:16">
      <c r="B138" s="144" t="s">
        <v>73</v>
      </c>
      <c r="C138" s="145"/>
      <c r="D138" s="146"/>
      <c r="E138" s="146" t="s">
        <v>74</v>
      </c>
      <c r="F138" s="265"/>
      <c r="G138" s="266"/>
      <c r="H138" s="266"/>
      <c r="I138" s="266"/>
      <c r="J138" s="266"/>
      <c r="K138" s="267"/>
      <c r="L138" s="97"/>
      <c r="M138" s="97"/>
      <c r="N138" s="96"/>
      <c r="O138" s="96"/>
      <c r="P138" s="96"/>
    </row>
    <row r="139" spans="1:16">
      <c r="B139" s="144"/>
      <c r="C139" s="56"/>
      <c r="D139" s="56"/>
      <c r="E139" s="56"/>
      <c r="F139" s="268"/>
      <c r="G139" s="269"/>
      <c r="H139" s="269"/>
      <c r="I139" s="269"/>
      <c r="J139" s="269"/>
      <c r="K139" s="270"/>
      <c r="L139" s="97"/>
      <c r="M139" s="97"/>
      <c r="N139" s="96"/>
      <c r="O139" s="96"/>
      <c r="P139" s="96"/>
    </row>
    <row r="140" spans="1:16">
      <c r="B140" s="147"/>
      <c r="C140" s="56"/>
      <c r="D140" s="56"/>
      <c r="E140" s="56"/>
      <c r="F140" s="268"/>
      <c r="G140" s="269"/>
      <c r="H140" s="269"/>
      <c r="I140" s="269"/>
      <c r="J140" s="269"/>
      <c r="K140" s="270"/>
      <c r="L140" s="97"/>
      <c r="M140" s="97"/>
      <c r="N140" s="96"/>
      <c r="O140" s="96"/>
      <c r="P140" s="96"/>
    </row>
    <row r="141" spans="1:16" ht="13.5" thickBot="1">
      <c r="B141" s="148"/>
      <c r="C141" s="149"/>
      <c r="D141" s="149"/>
      <c r="E141" s="149"/>
      <c r="F141" s="271"/>
      <c r="G141" s="272"/>
      <c r="H141" s="272"/>
      <c r="I141" s="272"/>
      <c r="J141" s="272"/>
      <c r="K141" s="273"/>
      <c r="L141" s="97"/>
      <c r="M141" s="97"/>
      <c r="N141" s="96"/>
      <c r="O141" s="96"/>
      <c r="P141" s="96"/>
    </row>
    <row r="142" spans="1:16">
      <c r="B142" s="56"/>
      <c r="C142" s="56"/>
      <c r="D142" s="56"/>
      <c r="E142" s="56"/>
      <c r="F142" s="57"/>
      <c r="G142" s="57"/>
      <c r="H142" s="116"/>
      <c r="I142" s="90"/>
      <c r="J142" s="117"/>
      <c r="L142" s="97"/>
      <c r="M142" s="97"/>
      <c r="N142" s="96"/>
      <c r="O142" s="96"/>
      <c r="P142" s="96"/>
    </row>
    <row r="143" spans="1:16">
      <c r="B143" s="56"/>
      <c r="C143" s="56"/>
      <c r="D143" s="56"/>
      <c r="E143" s="56"/>
      <c r="F143" s="57"/>
      <c r="G143" s="57"/>
      <c r="H143" s="116"/>
      <c r="I143" s="90"/>
      <c r="J143" s="117"/>
      <c r="L143" s="97"/>
      <c r="M143" s="97"/>
      <c r="N143" s="96"/>
      <c r="O143" s="96"/>
      <c r="P143" s="96"/>
    </row>
    <row r="144" spans="1:16">
      <c r="B144" s="56"/>
      <c r="C144" s="56"/>
      <c r="D144" s="56"/>
      <c r="E144" s="56"/>
      <c r="F144" s="57"/>
      <c r="G144" s="57"/>
      <c r="H144" s="116"/>
      <c r="I144" s="90"/>
      <c r="J144" s="117"/>
      <c r="L144" s="97"/>
      <c r="M144" s="97"/>
      <c r="N144" s="96"/>
      <c r="O144" s="96"/>
      <c r="P144" s="96"/>
    </row>
    <row r="145" spans="1:17">
      <c r="B145" s="56"/>
      <c r="C145" s="56"/>
      <c r="D145" s="56"/>
      <c r="E145" s="56"/>
      <c r="F145" s="57"/>
      <c r="G145" s="57"/>
      <c r="H145" s="116"/>
      <c r="I145" s="90"/>
      <c r="J145" s="117"/>
      <c r="L145" s="97"/>
      <c r="M145" s="97"/>
      <c r="N145" s="96"/>
      <c r="O145" s="96"/>
      <c r="P145" s="96"/>
    </row>
    <row r="146" spans="1:17" s="7" customFormat="1">
      <c r="A146" s="1"/>
      <c r="B146" s="56"/>
      <c r="C146" s="56"/>
      <c r="D146" s="56"/>
      <c r="E146" s="56"/>
      <c r="F146" s="57"/>
      <c r="G146" s="57"/>
      <c r="H146" s="116"/>
      <c r="I146" s="90"/>
      <c r="J146" s="117"/>
      <c r="L146" s="8"/>
      <c r="M146" s="8"/>
      <c r="N146" s="46"/>
      <c r="O146" s="46"/>
      <c r="P146" s="46"/>
      <c r="Q146" s="46"/>
    </row>
    <row r="147" spans="1:17" s="7" customFormat="1">
      <c r="A147" s="1"/>
      <c r="B147" s="56"/>
      <c r="C147" s="56"/>
      <c r="D147" s="56"/>
      <c r="E147" s="56"/>
      <c r="F147" s="57"/>
      <c r="G147" s="57"/>
      <c r="H147" s="116"/>
      <c r="I147" s="90"/>
      <c r="J147" s="117"/>
      <c r="L147" s="8"/>
      <c r="M147" s="8"/>
      <c r="N147" s="46"/>
      <c r="O147" s="46"/>
      <c r="P147" s="46"/>
      <c r="Q147" s="46"/>
    </row>
    <row r="148" spans="1:17" s="7" customFormat="1">
      <c r="A148" s="1"/>
      <c r="B148" s="56"/>
      <c r="C148" s="56"/>
      <c r="D148" s="56"/>
      <c r="E148" s="56"/>
      <c r="F148" s="57"/>
      <c r="G148" s="57"/>
      <c r="H148" s="116"/>
      <c r="I148" s="90"/>
      <c r="J148" s="117"/>
      <c r="L148" s="8"/>
      <c r="M148" s="8"/>
      <c r="N148" s="46"/>
      <c r="O148" s="46"/>
      <c r="P148" s="46"/>
      <c r="Q148" s="46"/>
    </row>
    <row r="149" spans="1:17">
      <c r="B149" s="56"/>
      <c r="C149" s="56"/>
      <c r="D149" s="56"/>
      <c r="E149" s="56"/>
      <c r="F149" s="57"/>
      <c r="G149" s="57"/>
      <c r="H149" s="116"/>
      <c r="I149" s="90"/>
      <c r="J149" s="117"/>
    </row>
    <row r="150" spans="1:17">
      <c r="B150" s="56"/>
      <c r="C150" s="56"/>
      <c r="D150" s="56"/>
      <c r="E150" s="56"/>
      <c r="F150" s="57"/>
      <c r="G150" s="57"/>
      <c r="H150" s="116"/>
      <c r="I150" s="90"/>
      <c r="J150" s="117"/>
    </row>
    <row r="151" spans="1:17">
      <c r="B151" s="56"/>
      <c r="C151" s="56"/>
      <c r="D151" s="56"/>
      <c r="E151" s="56"/>
      <c r="F151" s="57"/>
      <c r="G151" s="57"/>
      <c r="H151" s="116"/>
      <c r="I151" s="90"/>
      <c r="J151" s="117"/>
    </row>
    <row r="152" spans="1:17">
      <c r="B152" s="56"/>
      <c r="C152" s="56"/>
      <c r="D152" s="56"/>
      <c r="E152" s="56"/>
      <c r="F152" s="57"/>
      <c r="G152" s="57"/>
      <c r="H152" s="116"/>
      <c r="I152" s="90"/>
      <c r="J152" s="117"/>
    </row>
    <row r="153" spans="1:17" s="7" customFormat="1">
      <c r="A153" s="1"/>
      <c r="B153" s="56"/>
      <c r="C153" s="56"/>
      <c r="D153" s="56"/>
      <c r="E153" s="56"/>
      <c r="F153" s="57"/>
      <c r="G153" s="57"/>
      <c r="H153" s="116"/>
      <c r="I153" s="90"/>
      <c r="J153" s="117"/>
      <c r="L153" s="8"/>
      <c r="M153" s="8"/>
      <c r="N153" s="46"/>
      <c r="O153" s="46"/>
      <c r="P153" s="46"/>
      <c r="Q153" s="46"/>
    </row>
    <row r="154" spans="1:17" s="7" customFormat="1">
      <c r="A154" s="1"/>
      <c r="B154" s="56"/>
      <c r="C154" s="56"/>
      <c r="D154" s="56"/>
      <c r="E154" s="56"/>
      <c r="F154" s="57"/>
      <c r="G154" s="57"/>
      <c r="H154" s="116"/>
      <c r="I154" s="90"/>
      <c r="J154" s="117"/>
      <c r="L154" s="8"/>
      <c r="M154" s="8"/>
      <c r="N154" s="46"/>
      <c r="O154" s="46"/>
      <c r="P154" s="46"/>
      <c r="Q154" s="46"/>
    </row>
    <row r="155" spans="1:17" s="7" customFormat="1">
      <c r="A155" s="1"/>
      <c r="B155" s="56"/>
      <c r="C155" s="56"/>
      <c r="D155" s="56"/>
      <c r="E155" s="56"/>
      <c r="F155" s="57"/>
      <c r="G155" s="57"/>
      <c r="H155" s="116"/>
      <c r="I155" s="90"/>
      <c r="J155" s="117"/>
      <c r="L155" s="8"/>
      <c r="M155" s="8"/>
      <c r="N155" s="46"/>
      <c r="O155" s="46"/>
      <c r="P155" s="46"/>
      <c r="Q155" s="46"/>
    </row>
    <row r="156" spans="1:17" s="7" customFormat="1">
      <c r="A156" s="1"/>
      <c r="B156" s="56"/>
      <c r="C156" s="56"/>
      <c r="D156" s="56"/>
      <c r="E156" s="56"/>
      <c r="F156" s="57"/>
      <c r="G156" s="57"/>
      <c r="H156" s="116"/>
      <c r="I156" s="90"/>
      <c r="J156" s="117"/>
      <c r="L156" s="8"/>
      <c r="M156" s="8"/>
      <c r="N156" s="46"/>
      <c r="O156" s="46"/>
      <c r="P156" s="46"/>
      <c r="Q156" s="46"/>
    </row>
    <row r="157" spans="1:17" s="7" customFormat="1">
      <c r="A157" s="1"/>
      <c r="B157" s="56"/>
      <c r="C157" s="56"/>
      <c r="D157" s="56"/>
      <c r="E157" s="56"/>
      <c r="F157" s="57"/>
      <c r="G157" s="57"/>
      <c r="H157" s="116"/>
      <c r="I157" s="90"/>
      <c r="J157" s="117"/>
      <c r="L157" s="8"/>
      <c r="M157" s="8"/>
      <c r="N157" s="46"/>
      <c r="O157" s="46"/>
      <c r="P157" s="46"/>
      <c r="Q157" s="46"/>
    </row>
  </sheetData>
  <sheetProtection password="CDFC" sheet="1" objects="1" scenarios="1" insertRows="0" selectLockedCells="1"/>
  <mergeCells count="159">
    <mergeCell ref="D129:I129"/>
    <mergeCell ref="J129:K129"/>
    <mergeCell ref="B134:K137"/>
    <mergeCell ref="F138:K141"/>
    <mergeCell ref="B124:D124"/>
    <mergeCell ref="E124:F124"/>
    <mergeCell ref="B125:C125"/>
    <mergeCell ref="D125:G125"/>
    <mergeCell ref="H125:I125"/>
    <mergeCell ref="G126:I126"/>
    <mergeCell ref="B121:D121"/>
    <mergeCell ref="E121:F121"/>
    <mergeCell ref="B122:D122"/>
    <mergeCell ref="E122:F122"/>
    <mergeCell ref="B123:D123"/>
    <mergeCell ref="E123:F123"/>
    <mergeCell ref="B114:D114"/>
    <mergeCell ref="E114:F114"/>
    <mergeCell ref="B119:D119"/>
    <mergeCell ref="E119:F119"/>
    <mergeCell ref="B120:D120"/>
    <mergeCell ref="E120:F120"/>
    <mergeCell ref="B115:D115"/>
    <mergeCell ref="B116:D116"/>
    <mergeCell ref="B117:D117"/>
    <mergeCell ref="B118:D118"/>
    <mergeCell ref="E115:F115"/>
    <mergeCell ref="E116:F116"/>
    <mergeCell ref="E117:F117"/>
    <mergeCell ref="E118:F118"/>
    <mergeCell ref="B111:D111"/>
    <mergeCell ref="E111:F111"/>
    <mergeCell ref="B112:D112"/>
    <mergeCell ref="E112:F112"/>
    <mergeCell ref="B113:D113"/>
    <mergeCell ref="E113:F113"/>
    <mergeCell ref="B107:C107"/>
    <mergeCell ref="D107:G107"/>
    <mergeCell ref="H107:I107"/>
    <mergeCell ref="G108:I108"/>
    <mergeCell ref="B109:K109"/>
    <mergeCell ref="B110:D110"/>
    <mergeCell ref="E110:F110"/>
    <mergeCell ref="B104:D104"/>
    <mergeCell ref="E104:F104"/>
    <mergeCell ref="B105:D105"/>
    <mergeCell ref="E105:F105"/>
    <mergeCell ref="B106:D106"/>
    <mergeCell ref="E106:F106"/>
    <mergeCell ref="B97:D97"/>
    <mergeCell ref="E97:F97"/>
    <mergeCell ref="B102:D102"/>
    <mergeCell ref="E102:F102"/>
    <mergeCell ref="B103:D103"/>
    <mergeCell ref="E103:F103"/>
    <mergeCell ref="B98:D98"/>
    <mergeCell ref="B99:D99"/>
    <mergeCell ref="B100:D100"/>
    <mergeCell ref="B101:D101"/>
    <mergeCell ref="E98:F98"/>
    <mergeCell ref="E99:F99"/>
    <mergeCell ref="E100:F100"/>
    <mergeCell ref="E101:F101"/>
    <mergeCell ref="B94:D94"/>
    <mergeCell ref="E94:F94"/>
    <mergeCell ref="B95:D95"/>
    <mergeCell ref="E95:F95"/>
    <mergeCell ref="B96:D96"/>
    <mergeCell ref="E96:F96"/>
    <mergeCell ref="B89:C89"/>
    <mergeCell ref="E89:H89"/>
    <mergeCell ref="F90:G90"/>
    <mergeCell ref="B92:K92"/>
    <mergeCell ref="B93:D93"/>
    <mergeCell ref="E93:F93"/>
    <mergeCell ref="K84:K85"/>
    <mergeCell ref="B86:C86"/>
    <mergeCell ref="E86:H86"/>
    <mergeCell ref="B87:C87"/>
    <mergeCell ref="B88:C88"/>
    <mergeCell ref="E88:H88"/>
    <mergeCell ref="A84:A85"/>
    <mergeCell ref="B84:C85"/>
    <mergeCell ref="D84:D85"/>
    <mergeCell ref="E84:H85"/>
    <mergeCell ref="I84:I85"/>
    <mergeCell ref="J84:J85"/>
    <mergeCell ref="B78:C78"/>
    <mergeCell ref="E78:I78"/>
    <mergeCell ref="E79:I79"/>
    <mergeCell ref="E81:I81"/>
    <mergeCell ref="B83:K83"/>
    <mergeCell ref="F71:I71"/>
    <mergeCell ref="B73:K73"/>
    <mergeCell ref="B75:C75"/>
    <mergeCell ref="B76:C76"/>
    <mergeCell ref="B77:C77"/>
    <mergeCell ref="E77:I77"/>
    <mergeCell ref="B64:E64"/>
    <mergeCell ref="B65:E65"/>
    <mergeCell ref="B66:E66"/>
    <mergeCell ref="B67:E67"/>
    <mergeCell ref="B68:E68"/>
    <mergeCell ref="G69:I69"/>
    <mergeCell ref="A56:G56"/>
    <mergeCell ref="F57:I57"/>
    <mergeCell ref="F58:I58"/>
    <mergeCell ref="B59:G59"/>
    <mergeCell ref="B61:K61"/>
    <mergeCell ref="B63:E63"/>
    <mergeCell ref="B52:D52"/>
    <mergeCell ref="B53:D53"/>
    <mergeCell ref="B54:D54"/>
    <mergeCell ref="B55:D55"/>
    <mergeCell ref="B44:D44"/>
    <mergeCell ref="B45:D45"/>
    <mergeCell ref="A46:G46"/>
    <mergeCell ref="F47:I47"/>
    <mergeCell ref="G48:I48"/>
    <mergeCell ref="B49:K49"/>
    <mergeCell ref="B39:D39"/>
    <mergeCell ref="B23:K23"/>
    <mergeCell ref="B24:D24"/>
    <mergeCell ref="B25:D25"/>
    <mergeCell ref="B26:D26"/>
    <mergeCell ref="B31:D31"/>
    <mergeCell ref="B32:D32"/>
    <mergeCell ref="B50:D50"/>
    <mergeCell ref="B51:D51"/>
    <mergeCell ref="B27:D27"/>
    <mergeCell ref="B28:D28"/>
    <mergeCell ref="B29:D29"/>
    <mergeCell ref="B30:D30"/>
    <mergeCell ref="B40:D40"/>
    <mergeCell ref="B41:D41"/>
    <mergeCell ref="B42:D42"/>
    <mergeCell ref="B43:D43"/>
    <mergeCell ref="F21:I21"/>
    <mergeCell ref="B9:K9"/>
    <mergeCell ref="B10:K10"/>
    <mergeCell ref="B11:D11"/>
    <mergeCell ref="A33:G33"/>
    <mergeCell ref="F34:I34"/>
    <mergeCell ref="B36:K36"/>
    <mergeCell ref="B37:D37"/>
    <mergeCell ref="B38:D38"/>
    <mergeCell ref="B17:D17"/>
    <mergeCell ref="B14:D14"/>
    <mergeCell ref="B15:D15"/>
    <mergeCell ref="B16:D16"/>
    <mergeCell ref="C2:F2"/>
    <mergeCell ref="H2:I2"/>
    <mergeCell ref="D5:E5"/>
    <mergeCell ref="D6:E6"/>
    <mergeCell ref="B12:D12"/>
    <mergeCell ref="B13:D13"/>
    <mergeCell ref="B18:D18"/>
    <mergeCell ref="B19:D19"/>
    <mergeCell ref="A20:G20"/>
  </mergeCells>
  <dataValidations count="6">
    <dataValidation type="list" allowBlank="1" showInputMessage="1" showErrorMessage="1" sqref="B77:C77">
      <formula1>$M$66:$M$71</formula1>
    </dataValidation>
    <dataValidation type="list" allowBlank="1" showInputMessage="1" showErrorMessage="1" sqref="B64:E68">
      <formula1>$M$53:$M$58</formula1>
    </dataValidation>
    <dataValidation type="list" allowBlank="1" showInputMessage="1" showErrorMessage="1" sqref="B78:C78">
      <formula1>$M$72:$M$73</formula1>
    </dataValidation>
    <dataValidation type="list" allowBlank="1" showInputMessage="1" showErrorMessage="1" sqref="B86:C89">
      <formula1>$M$76:$M$81</formula1>
    </dataValidation>
    <dataValidation type="list" allowBlank="1" showInputMessage="1" showErrorMessage="1" sqref="D86:D89">
      <formula1>$L$76:$L$81</formula1>
    </dataValidation>
    <dataValidation type="list" allowBlank="1" showInputMessage="1" showErrorMessage="1" sqref="G94:G106 G111:G124">
      <formula1>$L$83:$L$88</formula1>
    </dataValidation>
  </dataValidations>
  <printOptions horizontalCentered="1"/>
  <pageMargins left="0.15748031496062992" right="0.15748031496062992" top="0.98425196850393704" bottom="0.39370078740157483" header="0.43307086614173229" footer="0.15748031496062992"/>
  <pageSetup paperSize="9" scale="70" fitToHeight="0" orientation="portrait" r:id="rId1"/>
  <headerFooter alignWithMargins="0">
    <oddHeader>&amp;L&amp;G&amp;"Calibri,Negrita"&amp;12Ajuntament d'Alzira&amp;R&amp;"Calibri,Negrita"&amp;11
AUTOBAREMACIÓ DE MÈRITS</oddHeader>
  </headerFooter>
  <rowBreaks count="1" manualBreakCount="1">
    <brk id="91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LLIURE</vt:lpstr>
      <vt:lpstr>LLIURE!Área_de_impresión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Iborra Daries</dc:creator>
  <cp:lastModifiedBy>Eduardo Iborra Daries</cp:lastModifiedBy>
  <dcterms:created xsi:type="dcterms:W3CDTF">2021-11-02T13:33:54Z</dcterms:created>
  <dcterms:modified xsi:type="dcterms:W3CDTF">2022-01-13T11:08:56Z</dcterms:modified>
</cp:coreProperties>
</file>